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2"/>
  </bookViews>
  <sheets>
    <sheet name="Income Stmt" sheetId="1" r:id="rId1"/>
    <sheet name="Conso BS" sheetId="2" r:id="rId2"/>
    <sheet name="Notes" sheetId="3" r:id="rId3"/>
  </sheets>
  <definedNames>
    <definedName name="_xlnm.Print_Area" localSheetId="1">'Conso BS'!$B$10:$E$65</definedName>
    <definedName name="_xlnm.Print_Area" localSheetId="0">'Income Stmt'!$B$2:$H$54</definedName>
    <definedName name="_xlnm.Print_Area" localSheetId="2">'Notes'!$B$10:$L$189</definedName>
    <definedName name="_xlnm.Print_Titles" localSheetId="1">'Conso BS'!$2:$16</definedName>
    <definedName name="_xlnm.Print_Titles" localSheetId="2">'Notes'!$2:$9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<sst xmlns="http://schemas.openxmlformats.org/spreadsheetml/2006/main" count="306" uniqueCount="245">
  <si>
    <t>The figures have not been audited</t>
  </si>
  <si>
    <t>CONSOLIDATED INCOME STATEMENT</t>
  </si>
  <si>
    <t>Current Year</t>
  </si>
  <si>
    <t>Quarter</t>
  </si>
  <si>
    <t>RM'000</t>
  </si>
  <si>
    <t>1.</t>
  </si>
  <si>
    <t>(a)</t>
  </si>
  <si>
    <t>Turnover</t>
  </si>
  <si>
    <t>(b)</t>
  </si>
  <si>
    <t>Investment income</t>
  </si>
  <si>
    <t>(c)</t>
  </si>
  <si>
    <t>2.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</si>
  <si>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</si>
  <si>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</si>
  <si>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</si>
  <si>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</si>
  <si>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</si>
  <si>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</si>
  <si>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</si>
  <si>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</si>
  <si>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</si>
  <si>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(j)</t>
  </si>
  <si>
    <t>(k)</t>
  </si>
  <si>
    <t>Extraordinary items</t>
  </si>
  <si>
    <t>(l)</t>
  </si>
  <si>
    <t>3.</t>
  </si>
  <si>
    <t>As at</t>
  </si>
  <si>
    <t>preceding</t>
  </si>
  <si>
    <t>financial</t>
  </si>
  <si>
    <t>INVESTMENT IN ASSOCIATED COMPANIES</t>
  </si>
  <si>
    <t>LAND AND DEVELOPMENT EXPENDITURE</t>
  </si>
  <si>
    <t>SECURITY RETAINERS' ACCUMULATION FUND</t>
  </si>
  <si>
    <t>GOODWILL ON CONSOLIDATION</t>
  </si>
  <si>
    <t>Current Assets</t>
  </si>
  <si>
    <t>Cash and bank balances</t>
  </si>
  <si>
    <t>Current Liabilities</t>
  </si>
  <si>
    <t>Short term bank borrowings</t>
  </si>
  <si>
    <t>Provision for taxation</t>
  </si>
  <si>
    <t>Bank overdrafts</t>
  </si>
  <si>
    <t>Net Current Assets/ (Liabilities)</t>
  </si>
  <si>
    <t>Shareholders' Funds</t>
  </si>
  <si>
    <t>Share capital</t>
  </si>
  <si>
    <t>Reserves</t>
  </si>
  <si>
    <t>Share premium</t>
  </si>
  <si>
    <t>Revaluation surplus</t>
  </si>
  <si>
    <t>Reserve on consolidation</t>
  </si>
  <si>
    <t>Minority Interests</t>
  </si>
  <si>
    <t>Security retainers</t>
  </si>
  <si>
    <t>Deferred licence fees</t>
  </si>
  <si>
    <t>Deferred taxation</t>
  </si>
  <si>
    <t>CONSOLIDATED BALANCE SHEET</t>
  </si>
  <si>
    <t>NOTES TO THE ACCOUNTS</t>
  </si>
  <si>
    <t>Accounting policies</t>
  </si>
  <si>
    <t>4.</t>
  </si>
  <si>
    <t>5.</t>
  </si>
  <si>
    <t>6.</t>
  </si>
  <si>
    <t>7.</t>
  </si>
  <si>
    <t>Quoted securities</t>
  </si>
  <si>
    <t>8.</t>
  </si>
  <si>
    <t>9.</t>
  </si>
  <si>
    <t>10.</t>
  </si>
  <si>
    <t>11.</t>
  </si>
  <si>
    <t>12.</t>
  </si>
  <si>
    <t>Group borrowings</t>
  </si>
  <si>
    <t>Secured short-term borrowings</t>
  </si>
  <si>
    <t>Secured long-term borrowings</t>
  </si>
  <si>
    <t>13.</t>
  </si>
  <si>
    <t>Contingent liabilities</t>
  </si>
  <si>
    <t>14.</t>
  </si>
  <si>
    <t>Off balance sheet risks</t>
  </si>
  <si>
    <t>15.</t>
  </si>
  <si>
    <t>16.</t>
  </si>
  <si>
    <t>Segmental results</t>
  </si>
  <si>
    <t>Real property and resort development</t>
  </si>
  <si>
    <t>Manufacturing</t>
  </si>
  <si>
    <t>Engineering and trading</t>
  </si>
  <si>
    <t>Investment</t>
  </si>
  <si>
    <t>Credit and leasing</t>
  </si>
  <si>
    <t>Profit/(loss)</t>
  </si>
  <si>
    <t>before tax</t>
  </si>
  <si>
    <t>employed</t>
  </si>
  <si>
    <t>17.</t>
  </si>
  <si>
    <t>18.</t>
  </si>
  <si>
    <t>19.</t>
  </si>
  <si>
    <t>Prospects</t>
  </si>
  <si>
    <t>20.</t>
  </si>
  <si>
    <t>Profit forecast/ profit guarantee</t>
  </si>
  <si>
    <t>21.</t>
  </si>
  <si>
    <t>Dividend</t>
  </si>
  <si>
    <t>(Company No. 47908-K)</t>
  </si>
  <si>
    <t>Stockbroking</t>
  </si>
  <si>
    <t>Material litigation</t>
  </si>
  <si>
    <t xml:space="preserve">Deferred taxation </t>
  </si>
  <si>
    <t>Share of taxation of associated company</t>
  </si>
  <si>
    <t>At cost</t>
  </si>
  <si>
    <t>At market value at end of reporting period</t>
  </si>
  <si>
    <t>Current</t>
  </si>
  <si>
    <t>Assets</t>
  </si>
  <si>
    <t>The Board does not recommend any interim dividend for the current financial year.</t>
  </si>
  <si>
    <t>By Order of the Board</t>
  </si>
  <si>
    <t>Lim Siak Kooi</t>
  </si>
  <si>
    <t>Secretaries</t>
  </si>
  <si>
    <t>Petaling Jaya</t>
  </si>
  <si>
    <t>Selangor Darul Ehsan</t>
  </si>
  <si>
    <t>Internet-related ventures</t>
  </si>
  <si>
    <t>Internet-related business</t>
  </si>
  <si>
    <t>22.</t>
  </si>
  <si>
    <t xml:space="preserve">  </t>
  </si>
  <si>
    <t>31/12/2000</t>
  </si>
  <si>
    <t>Underprovision of tax in previous years</t>
  </si>
  <si>
    <t>Current year income tax charge/ (credit)</t>
  </si>
  <si>
    <t>At carrying value (after provision for diminution in value)</t>
  </si>
  <si>
    <t>Investments in quoted securities are as follows:</t>
  </si>
  <si>
    <t>Changes in composition of the group</t>
  </si>
  <si>
    <t>(ii)</t>
  </si>
  <si>
    <t>Status of corporate proposals</t>
  </si>
  <si>
    <t>Seasonality or cyclicality of operations</t>
  </si>
  <si>
    <t>The business operations of the Group are not significantly affected by any seasonal or cyclical factors.</t>
  </si>
  <si>
    <t>Changes in debt and equity securities</t>
  </si>
  <si>
    <t>Particulars of the Group's borrowings are as follows:</t>
  </si>
  <si>
    <t>The information on each of the Group's industry segments is as follows:</t>
  </si>
  <si>
    <t>Review of performance</t>
  </si>
  <si>
    <t>Individual Quarter</t>
  </si>
  <si>
    <t>Cumulative Quarter</t>
  </si>
  <si>
    <t>Year</t>
  </si>
  <si>
    <t>Corresponding</t>
  </si>
  <si>
    <t>To Date</t>
  </si>
  <si>
    <t>Period</t>
  </si>
  <si>
    <t>Preceding</t>
  </si>
  <si>
    <t xml:space="preserve"> Year</t>
  </si>
  <si>
    <t>DIJAYA CORPORATION BERHAD</t>
  </si>
  <si>
    <t>The Group does not have any financial instrument with off-balance sheet risk as at the end of the financial</t>
  </si>
  <si>
    <t>period under review and to the date of this announcement.</t>
  </si>
  <si>
    <t>On 15 September 2000, the Company announced that it had, on 7 September 2000, entered into a Letter</t>
  </si>
  <si>
    <t>Of Intent ("LOI") with Boss Media AB and Palmgold Corporation Sdn Bhd for the establishment of a</t>
  </si>
  <si>
    <t>joint-venture company ("Proposed Joint-Venture"). However, terms and conditions of the Proposed</t>
  </si>
  <si>
    <t>The legal suit originally filed by the Company on 25 March 1998 in the Shah Alam High Court against</t>
  </si>
  <si>
    <t>Rangka Bersemi Sdn Bhd, Lastery Sdn Bhd and Batu Feringgi Garden Sdn Bhd ("the Defendants") was</t>
  </si>
  <si>
    <t>discontinued on 17 January 2001 and a fresh summons was filed against the Defendants at the Penang</t>
  </si>
  <si>
    <t>Joint-Venture are still being negotiated and are yet to be concluded as to date.</t>
  </si>
  <si>
    <t>ENDED 31 MARCH 2001</t>
  </si>
  <si>
    <t>QUARTERLY REPORT ON CONSOLIDATED RESULTS FOR THE FIRST QUARTER</t>
  </si>
  <si>
    <t>31/3/2000</t>
  </si>
  <si>
    <t>31/3/2001</t>
  </si>
  <si>
    <t>Other income</t>
  </si>
  <si>
    <t>Profit/ (loss) before finance cost, depreciation</t>
  </si>
  <si>
    <t>Finance cost</t>
  </si>
  <si>
    <t>Share of profits and losses of associated</t>
  </si>
  <si>
    <t>companies</t>
  </si>
  <si>
    <t>interests and extraordinary items</t>
  </si>
  <si>
    <t>Profit/ (loss) before income tax, minority</t>
  </si>
  <si>
    <t>tax, minority interest and extraordinary items</t>
  </si>
  <si>
    <t>and amortisation, exceptional items, income</t>
  </si>
  <si>
    <t>Income tax</t>
  </si>
  <si>
    <t>deducting minority interests</t>
  </si>
  <si>
    <t>(i)  Profit/ (loss) after income tax before</t>
  </si>
  <si>
    <t>(ii) Less minority interests</t>
  </si>
  <si>
    <t>Net profit/ (loss) from ordinary activities</t>
  </si>
  <si>
    <t>attributable to members of the Company</t>
  </si>
  <si>
    <t>(i)  Extraordinary items</t>
  </si>
  <si>
    <t>(ii) Extraordinary items attributable to members</t>
  </si>
  <si>
    <t>of the Company</t>
  </si>
  <si>
    <t>Net profit/ (loss) attributable to members of the Company</t>
  </si>
  <si>
    <t>Earnings per share based on 2(l) above:-</t>
  </si>
  <si>
    <t>shares) (sen)</t>
  </si>
  <si>
    <t>Basic (based on 259,502,583 ordinary</t>
  </si>
  <si>
    <t>Note:</t>
  </si>
  <si>
    <t>quarter</t>
  </si>
  <si>
    <t>end of</t>
  </si>
  <si>
    <t>current</t>
  </si>
  <si>
    <t>year end</t>
  </si>
  <si>
    <t>PROPERTY, PLANT AND EQUIPMENT</t>
  </si>
  <si>
    <t>LONG TERM INVESTMENTS</t>
  </si>
  <si>
    <t>Inventories</t>
  </si>
  <si>
    <t>Land and development expenditure</t>
  </si>
  <si>
    <t>Trade and other receivables</t>
  </si>
  <si>
    <t>Marketable securities</t>
  </si>
  <si>
    <t xml:space="preserve">Deposits with licensed banks </t>
  </si>
  <si>
    <t>Current portion of term loans</t>
  </si>
  <si>
    <t>Hire purchase creditors</t>
  </si>
  <si>
    <t>Accumulated losses</t>
  </si>
  <si>
    <t>Non Current Liabilities</t>
  </si>
  <si>
    <t>Term loans</t>
  </si>
  <si>
    <t>Net tangible assets per share (RM)</t>
  </si>
  <si>
    <t>Sinking fund reserve</t>
  </si>
  <si>
    <t>Currency translation diferrences</t>
  </si>
  <si>
    <t>Fully diluted (based on 262,104,583 ordinary</t>
  </si>
  <si>
    <t>Sale of unquoted securities</t>
  </si>
  <si>
    <t>The quarterly financial statements were prepared in accordance with the same accounting policies, method</t>
  </si>
  <si>
    <t>of computation and basis of consolidation consistent with those applied in the most recent annual</t>
  </si>
  <si>
    <t>financial statements.</t>
  </si>
  <si>
    <t>There has been no issuance or repayment of debt and equity securities, share buy back, share cancellation,</t>
  </si>
  <si>
    <t>shares held as treasury shares and resale of treasury shares during the financial period under review.</t>
  </si>
  <si>
    <t>Associated companies</t>
  </si>
  <si>
    <t>There has been no change in the Group's contingent liabilities since the last annual balance sheet date.</t>
  </si>
  <si>
    <t>Material changes in the quarterly results compared to the the preceding quarter</t>
  </si>
  <si>
    <t>Subsequent material events</t>
  </si>
  <si>
    <t>There were no material event subsequent to the end of the reporting and to the date of this announcement.</t>
  </si>
  <si>
    <t>The Group is cautiously optimistic of its prospects for the current year based on the results achieved for the</t>
  </si>
  <si>
    <t>is expected to moderate the effects of a slowing global economy.</t>
  </si>
  <si>
    <t>Not applicable.</t>
  </si>
  <si>
    <t>High Court on 4 January 2001. The hearing of the case is to be fixed.</t>
  </si>
  <si>
    <t/>
  </si>
  <si>
    <t>Year Todate</t>
  </si>
  <si>
    <t>Trade and other payables</t>
  </si>
  <si>
    <t>An appeal by Setapak Heights Development Sdn Bhd(the "Defendant") to strike out a claim by Dijaya</t>
  </si>
  <si>
    <t>Wangsa Sdn Bhd (the "Plaintiff") in a suit filed in 1999 against them in the High Court of Kuala</t>
  </si>
  <si>
    <t>Lumpur for recovery of RM5,540,000 was dismissed on 29 August 2000. The case management will be</t>
  </si>
  <si>
    <t>heard on 7 June 2001.</t>
  </si>
  <si>
    <t>first quarter. The various measures announced by the Government to stimulate the domestic demands</t>
  </si>
  <si>
    <t>Save for the completion of the disposal of South Johor Securities Sdn Bhd as disclosed in Note 5 above,</t>
  </si>
  <si>
    <t>there were no further changes in the Group composition.</t>
  </si>
  <si>
    <t>The Real Property division's profits was 7% lower while the Engineering division reported a 9% increase in</t>
  </si>
  <si>
    <t>On 26 February 2001, South Johor Equities Sdn Bhd, an associated company of the Group completed the</t>
  </si>
  <si>
    <t>sale of its wholly-owned subsidiary, South Johor Securities Sdn Bhd to Arab-Malaysian Securities Sdn  Bhd .</t>
  </si>
  <si>
    <t>There was no exceptional item in the quarterly financial statement under review.</t>
  </si>
  <si>
    <t>There was no extraordinary item in the quarterly financial statement under review.</t>
  </si>
  <si>
    <t>There were no purchase or disposal of quoted securities for the current financial period.</t>
  </si>
  <si>
    <t>The Group registered a profit before tax and share of results of associated companies of RM1.2 million for</t>
  </si>
  <si>
    <t>the current quarter, a decrease of RM0.4 million or 25% from the preceding quarter. During the current</t>
  </si>
  <si>
    <t>quarter, the recognition of progress buillings on the Group's property developments was slower compared to</t>
  </si>
  <si>
    <t xml:space="preserve">the previous quarter. </t>
  </si>
  <si>
    <t>The Group achieved a profit before tax of RM31.2 million based on a consolidated turnover of RM47.2</t>
  </si>
  <si>
    <t>million for the period ended 31 March 2001, an increase of 247% over the corresponding period ended 31</t>
  </si>
  <si>
    <t>March 2000. The substantial increase in pre-tax profit was mainly attributable to the Group's share of</t>
  </si>
  <si>
    <t>profits from the disposal of its stock broking business.</t>
  </si>
  <si>
    <t>its losses, both due to slower progress billings recognised during the quarter. The Manufacturing division</t>
  </si>
  <si>
    <t>recorded a 66% increase in its profits due to increased sales volume. The internet related venture continues</t>
  </si>
  <si>
    <t xml:space="preserve">to be profitable by achieving a pre-tax profit of RM67,000.  </t>
  </si>
  <si>
    <t>for a cash consideration of RM175.0 million., which is expected to result in a gain of approximately RM29.7</t>
  </si>
  <si>
    <t xml:space="preserve">Sale and Purchase Agreement). </t>
  </si>
  <si>
    <t>The Proposed Special Bumiputra Issue ("SBI") of 31,000,000 new Dijaya shares to Bumiputra investors</t>
  </si>
  <si>
    <t>approved by the Ministry of International Trade and Industry is still pending implementation. The Securities</t>
  </si>
  <si>
    <t>Commission ('SC') had approved the extension of time for the implementation of the SBI to 31 December</t>
  </si>
  <si>
    <t>2001 as announced on 9 January 2001.</t>
  </si>
  <si>
    <t>RM1.90 per share to RM1.00 per share and the revised utilisation of proceeds arising from the SBI.</t>
  </si>
  <si>
    <t>million to the Group (subject to adjustment to the purchase consideration, if any, as provided for in the</t>
  </si>
  <si>
    <t>For the diluted earnings per share, the weighted average number of ordinary shares in issue is adjusted to assume conversion of all dilutive potential</t>
  </si>
  <si>
    <t>ordinary shares. The Company has one category of dilutive potential ordinary shares - 2,602,000 outstanding shares options granted to directors</t>
  </si>
  <si>
    <t xml:space="preserve">and employees. </t>
  </si>
  <si>
    <t>As announced on 30 May 2001, the SC had approved the revision in the issue price of the SBI from</t>
  </si>
  <si>
    <t>The effective taxation rate of the Group is higher than the statutory rate of taxation due to certain expenses</t>
  </si>
  <si>
    <t xml:space="preserve">being disallowed for taxation purposes. </t>
  </si>
  <si>
    <t>30 May 2001</t>
  </si>
  <si>
    <t>Jessica Low Nyoke Fun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</si>
</sst>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m/d/yyyy"/>
    <numFmt numFmtId="181" formatCode="_-* #,##0_-;\-* #,##0_-;_-* &quot;-&quot;_-;_-@_-"/>
    <numFmt numFmtId="182" formatCode="_-* #,##0\ _F_-;\-* #,##0\ _F_-;_-* &quot;-&quot;\ _F_-;_-@_-"/>
    <numFmt numFmtId="183" formatCode="_-* #,##0.00_-;\-* #,##0.00_-;_-* &quot;-&quot;??_-;_-@_-"/>
    <numFmt numFmtId="184" formatCode="_-* #,##0.00\ _F_-;\-* #,##0.00\ _F_-;_-* &quot;-&quot;??\ _F_-;_-@_-"/>
    <numFmt numFmtId="185" formatCode="_-&quot;£&quot;* #,##0_-;\-&quot;£&quot;* #,##0_-;_-&quot;£&quot;* &quot;-&quot;_-;_-@_-"/>
    <numFmt numFmtId="186" formatCode="&quot;ß&quot;#,##0;[Red]\-&quot;ß&quot;#,##0"/>
    <numFmt numFmtId="187" formatCode="_-&quot;ß&quot;* #,##0_-;\-&quot;ß&quot;* #,##0_-;_-&quot;ß&quot;* &quot;-&quot;_-;_-@_-"/>
    <numFmt numFmtId="188" formatCode="_-* #,##0\ &quot;F&quot;_-;\-* #,##0\ &quot;F&quot;_-;_-* &quot;-&quot;\ &quot;F&quot;_-;_-@_-"/>
    <numFmt numFmtId="189" formatCode="_-&quot;£&quot;* #,##0.00_-;\-&quot;£&quot;* #,##0.00_-;_-&quot;£&quot;* &quot;-&quot;??_-;_-@_-"/>
    <numFmt numFmtId="190" formatCode="&quot;ß&quot;#,##0.00;[Red]\-&quot;ß&quot;#,##0.00"/>
    <numFmt numFmtId="191" formatCode="_-&quot;ß&quot;* #,##0.00_-;\-&quot;ß&quot;* #,##0.00_-;_-&quot;ß&quot;* &quot;-&quot;??_-;_-@_-"/>
    <numFmt numFmtId="192" formatCode="_-* #,##0.00\ &quot;F&quot;_-;\-* #,##0.00\ &quot;F&quot;_-;_-* &quot;-&quot;??\ &quot;F&quot;_-;_-@_-"/>
    <numFmt numFmtId="193" formatCode="#,##0.00&quot; $&quot;;[Red]\-#,##0.00&quot; $&quot;"/>
    <numFmt numFmtId="194" formatCode="0.00_)"/>
    <numFmt numFmtId="195" formatCode="General_)"/>
    <numFmt numFmtId="196" formatCode="dd/mm/yy"/>
    <numFmt numFmtId="197" formatCode="dd/mm/yyyy"/>
    <numFmt numFmtId="198" formatCode="_(* #,##0.000_);_(* \(#,##0.00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9"/>
      <name val="Garamond"/>
      <family val="1"/>
    </font>
    <font>
      <i/>
      <sz val="12"/>
      <name val="Garamond"/>
      <family val="1"/>
    </font>
    <font>
      <sz val="12"/>
      <color indexed="52"/>
      <name val="Garamond"/>
      <family val="1"/>
    </font>
    <font>
      <i/>
      <sz val="11"/>
      <name val="Garamond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79" fontId="7" fillId="0" borderId="0" xfId="15" applyNumberFormat="1" applyFont="1" applyAlignment="1">
      <alignment horizontal="center"/>
    </xf>
    <xf numFmtId="0" fontId="7" fillId="0" borderId="0" xfId="0" applyFont="1" applyAlignment="1" quotePrefix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0" xfId="15" applyNumberFormat="1" applyFont="1" applyAlignment="1">
      <alignment/>
    </xf>
    <xf numFmtId="179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9" fontId="8" fillId="0" borderId="0" xfId="15" applyNumberFormat="1" applyFont="1" applyFill="1" applyBorder="1" applyAlignment="1">
      <alignment/>
    </xf>
    <xf numFmtId="179" fontId="8" fillId="0" borderId="0" xfId="15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9" fontId="8" fillId="0" borderId="2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79" fontId="6" fillId="0" borderId="0" xfId="15" applyNumberFormat="1" applyFont="1" applyAlignment="1">
      <alignment/>
    </xf>
    <xf numFmtId="0" fontId="7" fillId="0" borderId="0" xfId="0" applyFont="1" applyAlignment="1">
      <alignment horizontal="left" indent="2"/>
    </xf>
    <xf numFmtId="179" fontId="7" fillId="0" borderId="3" xfId="15" applyNumberFormat="1" applyFont="1" applyBorder="1" applyAlignment="1">
      <alignment/>
    </xf>
    <xf numFmtId="179" fontId="7" fillId="0" borderId="3" xfId="15" applyNumberFormat="1" applyFont="1" applyBorder="1" applyAlignment="1">
      <alignment/>
    </xf>
    <xf numFmtId="179" fontId="7" fillId="0" borderId="4" xfId="15" applyNumberFormat="1" applyFont="1" applyBorder="1" applyAlignment="1">
      <alignment/>
    </xf>
    <xf numFmtId="179" fontId="7" fillId="0" borderId="5" xfId="15" applyNumberFormat="1" applyFont="1" applyBorder="1" applyAlignment="1">
      <alignment/>
    </xf>
    <xf numFmtId="0" fontId="7" fillId="0" borderId="0" xfId="0" applyFont="1" applyAlignment="1">
      <alignment/>
    </xf>
    <xf numFmtId="179" fontId="7" fillId="0" borderId="6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/>
    </xf>
    <xf numFmtId="179" fontId="7" fillId="0" borderId="0" xfId="15" applyNumberFormat="1" applyFont="1" applyBorder="1" applyAlignment="1">
      <alignment horizontal="center"/>
    </xf>
    <xf numFmtId="179" fontId="7" fillId="0" borderId="7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179" fontId="7" fillId="0" borderId="6" xfId="15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9" fontId="7" fillId="0" borderId="8" xfId="15" applyNumberFormat="1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4" fontId="4" fillId="0" borderId="0" xfId="0" applyNumberFormat="1" applyFont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Fill="1" applyBorder="1" applyAlignment="1" quotePrefix="1">
      <alignment horizontal="center"/>
    </xf>
    <xf numFmtId="14" fontId="11" fillId="0" borderId="0" xfId="0" applyNumberFormat="1" applyFont="1" applyBorder="1" applyAlignment="1" quotePrefix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 indent="3"/>
    </xf>
    <xf numFmtId="197" fontId="6" fillId="0" borderId="0" xfId="0" applyNumberFormat="1" applyFont="1" applyAlignment="1">
      <alignment horizontal="center"/>
    </xf>
    <xf numFmtId="179" fontId="6" fillId="0" borderId="9" xfId="15" applyNumberFormat="1" applyFont="1" applyBorder="1" applyAlignment="1">
      <alignment/>
    </xf>
    <xf numFmtId="43" fontId="6" fillId="0" borderId="1" xfId="15" applyNumberFormat="1" applyFont="1" applyBorder="1" applyAlignment="1">
      <alignment/>
    </xf>
    <xf numFmtId="179" fontId="7" fillId="0" borderId="0" xfId="15" applyNumberFormat="1" applyFont="1" applyBorder="1" applyAlignment="1">
      <alignment/>
    </xf>
    <xf numFmtId="179" fontId="7" fillId="0" borderId="7" xfId="15" applyNumberFormat="1" applyFont="1" applyBorder="1" applyAlignment="1">
      <alignment/>
    </xf>
    <xf numFmtId="179" fontId="7" fillId="0" borderId="0" xfId="15" applyNumberFormat="1" applyFont="1" applyFill="1" applyBorder="1" applyAlignment="1" quotePrefix="1">
      <alignment horizontal="right"/>
    </xf>
    <xf numFmtId="179" fontId="8" fillId="0" borderId="0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198" fontId="7" fillId="0" borderId="0" xfId="15" applyNumberFormat="1" applyFont="1" applyAlignment="1">
      <alignment/>
    </xf>
    <xf numFmtId="179" fontId="6" fillId="0" borderId="0" xfId="15" applyNumberFormat="1" applyFont="1" applyFill="1" applyAlignment="1">
      <alignment/>
    </xf>
    <xf numFmtId="179" fontId="7" fillId="0" borderId="0" xfId="15" applyNumberFormat="1" applyFont="1" applyFill="1" applyAlignment="1" quotePrefix="1">
      <alignment horizontal="right"/>
    </xf>
    <xf numFmtId="179" fontId="7" fillId="0" borderId="6" xfId="0" applyNumberFormat="1" applyFont="1" applyFill="1" applyBorder="1" applyAlignment="1">
      <alignment/>
    </xf>
    <xf numFmtId="179" fontId="7" fillId="0" borderId="2" xfId="15" applyNumberFormat="1" applyFont="1" applyFill="1" applyBorder="1" applyAlignment="1" quotePrefix="1">
      <alignment horizontal="right"/>
    </xf>
    <xf numFmtId="179" fontId="7" fillId="0" borderId="0" xfId="15" applyNumberFormat="1" applyFont="1" applyFill="1" applyAlignment="1">
      <alignment/>
    </xf>
    <xf numFmtId="179" fontId="7" fillId="0" borderId="0" xfId="15" applyNumberFormat="1" applyFont="1" applyFill="1" applyAlignment="1">
      <alignment horizontal="center"/>
    </xf>
    <xf numFmtId="179" fontId="7" fillId="0" borderId="9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view="pageBreakPreview" zoomScaleSheetLayoutView="100" workbookViewId="0" topLeftCell="A416">
      <selection activeCell="A426" sqref="A426"/>
    </sheetView>
  </sheetViews>
  <sheetFormatPr defaultColWidth="9.140625" defaultRowHeight="12.75"/>
  <cols>
    <col min="1" max="1" width="9.140625" style="5" customWidth="1"/>
    <col min="2" max="3" width="3.28125" style="5" customWidth="1"/>
    <col min="4" max="4" width="45.7109375" style="5" customWidth="1"/>
    <col min="5" max="7" width="13.28125" style="6" customWidth="1"/>
    <col min="8" max="8" width="13.28125" style="3" customWidth="1"/>
    <col min="9" max="16384" width="9.140625" style="3" customWidth="1"/>
  </cols>
  <sheetData>
    <row r="2" ht="15.75">
      <c r="B2" s="2" t="s">
        <v>130</v>
      </c>
    </row>
    <row r="3" ht="15.75">
      <c r="B3" s="31" t="s">
        <v>89</v>
      </c>
    </row>
    <row r="4" ht="15.75">
      <c r="B4" s="3"/>
    </row>
    <row r="5" ht="15.75">
      <c r="B5" s="4" t="s">
        <v>141</v>
      </c>
    </row>
    <row r="6" spans="2:8" ht="15.75">
      <c r="B6" s="7" t="s">
        <v>140</v>
      </c>
      <c r="C6" s="8"/>
      <c r="D6" s="8"/>
      <c r="E6" s="9"/>
      <c r="F6" s="9"/>
      <c r="G6" s="9"/>
      <c r="H6" s="9"/>
    </row>
    <row r="7" ht="15.75">
      <c r="B7" s="5" t="s">
        <v>0</v>
      </c>
    </row>
    <row r="9" ht="15.75">
      <c r="B9" s="4" t="s">
        <v>1</v>
      </c>
    </row>
    <row r="10" spans="2:8" ht="15.75">
      <c r="B10" s="4"/>
      <c r="E10" s="84" t="s">
        <v>122</v>
      </c>
      <c r="F10" s="84"/>
      <c r="G10" s="84" t="s">
        <v>123</v>
      </c>
      <c r="H10" s="84"/>
    </row>
    <row r="11" spans="5:8" ht="15.75">
      <c r="E11" s="54"/>
      <c r="F11" s="54" t="s">
        <v>128</v>
      </c>
      <c r="G11" s="1"/>
      <c r="H11" s="55" t="s">
        <v>128</v>
      </c>
    </row>
    <row r="12" spans="5:8" ht="15.75">
      <c r="E12" s="54" t="s">
        <v>96</v>
      </c>
      <c r="F12" s="54" t="s">
        <v>129</v>
      </c>
      <c r="G12" s="54" t="s">
        <v>96</v>
      </c>
      <c r="H12" s="54" t="s">
        <v>129</v>
      </c>
    </row>
    <row r="13" spans="5:8" ht="15.75">
      <c r="E13" s="54" t="s">
        <v>124</v>
      </c>
      <c r="F13" s="55" t="s">
        <v>125</v>
      </c>
      <c r="G13" s="54" t="s">
        <v>124</v>
      </c>
      <c r="H13" s="54" t="s">
        <v>125</v>
      </c>
    </row>
    <row r="14" spans="5:8" ht="15.75">
      <c r="E14" s="54" t="s">
        <v>3</v>
      </c>
      <c r="F14" s="54" t="s">
        <v>3</v>
      </c>
      <c r="G14" s="54" t="s">
        <v>126</v>
      </c>
      <c r="H14" s="54" t="s">
        <v>127</v>
      </c>
    </row>
    <row r="15" spans="5:8" ht="15.75">
      <c r="E15" s="56" t="s">
        <v>143</v>
      </c>
      <c r="F15" s="56" t="s">
        <v>142</v>
      </c>
      <c r="G15" s="56" t="s">
        <v>143</v>
      </c>
      <c r="H15" s="56" t="s">
        <v>142</v>
      </c>
    </row>
    <row r="16" spans="5:8" ht="15.75">
      <c r="E16" s="54" t="s">
        <v>4</v>
      </c>
      <c r="F16" s="54" t="s">
        <v>4</v>
      </c>
      <c r="G16" s="54" t="s">
        <v>4</v>
      </c>
      <c r="H16" s="54" t="s">
        <v>4</v>
      </c>
    </row>
    <row r="17" spans="5:7" ht="15.75">
      <c r="E17" s="42"/>
      <c r="F17" s="42"/>
      <c r="G17" s="42"/>
    </row>
    <row r="18" spans="2:8" ht="15.75">
      <c r="B18" s="43" t="s">
        <v>5</v>
      </c>
      <c r="C18" s="5" t="s">
        <v>6</v>
      </c>
      <c r="D18" s="5" t="s">
        <v>7</v>
      </c>
      <c r="E18" s="44">
        <v>47203.73</v>
      </c>
      <c r="F18" s="67">
        <v>31416.804</v>
      </c>
      <c r="G18" s="44">
        <v>47203.73</v>
      </c>
      <c r="H18" s="67">
        <v>31416.804</v>
      </c>
    </row>
    <row r="19" spans="3:8" ht="15.75">
      <c r="C19" s="5" t="s">
        <v>8</v>
      </c>
      <c r="D19" s="5" t="s">
        <v>9</v>
      </c>
      <c r="E19" s="44">
        <v>0</v>
      </c>
      <c r="F19" s="67">
        <v>28</v>
      </c>
      <c r="G19" s="44">
        <v>0</v>
      </c>
      <c r="H19" s="67">
        <v>28</v>
      </c>
    </row>
    <row r="20" spans="3:8" ht="16.5" thickBot="1">
      <c r="C20" s="5" t="s">
        <v>10</v>
      </c>
      <c r="D20" s="5" t="s">
        <v>144</v>
      </c>
      <c r="E20" s="45">
        <v>5431.827</v>
      </c>
      <c r="F20" s="68">
        <v>2402</v>
      </c>
      <c r="G20" s="45">
        <v>5431.827</v>
      </c>
      <c r="H20" s="68">
        <v>2402</v>
      </c>
    </row>
    <row r="21" spans="5:7" ht="15.75">
      <c r="E21" s="44"/>
      <c r="F21" s="3"/>
      <c r="G21" s="44"/>
    </row>
    <row r="22" spans="2:8" ht="15.75">
      <c r="B22" s="43" t="s">
        <v>11</v>
      </c>
      <c r="C22" s="5" t="s">
        <v>6</v>
      </c>
      <c r="D22" s="5" t="s">
        <v>145</v>
      </c>
      <c r="E22" s="44">
        <v>5927.747999999997</v>
      </c>
      <c r="F22" s="67">
        <v>-1781</v>
      </c>
      <c r="G22" s="44">
        <v>5927.747999999997</v>
      </c>
      <c r="H22" s="67">
        <v>-1781</v>
      </c>
    </row>
    <row r="23" spans="4:7" ht="15.75">
      <c r="D23" s="46" t="s">
        <v>152</v>
      </c>
      <c r="E23" s="44"/>
      <c r="F23" s="3"/>
      <c r="G23" s="44"/>
    </row>
    <row r="24" spans="4:7" ht="15.75">
      <c r="D24" s="46" t="s">
        <v>151</v>
      </c>
      <c r="E24" s="3"/>
      <c r="F24" s="3"/>
      <c r="G24" s="3"/>
    </row>
    <row r="25" spans="3:8" ht="15.75">
      <c r="C25" s="5" t="s">
        <v>8</v>
      </c>
      <c r="D25" s="5" t="s">
        <v>146</v>
      </c>
      <c r="E25" s="44">
        <v>-3243.445</v>
      </c>
      <c r="F25" s="67">
        <v>-2786</v>
      </c>
      <c r="G25" s="44">
        <v>-3243.445</v>
      </c>
      <c r="H25" s="67">
        <v>-2786</v>
      </c>
    </row>
    <row r="26" spans="3:8" ht="15.75">
      <c r="C26" s="5" t="s">
        <v>10</v>
      </c>
      <c r="D26" s="5" t="s">
        <v>12</v>
      </c>
      <c r="E26" s="44">
        <v>-1520.054</v>
      </c>
      <c r="F26" s="67">
        <v>-1560</v>
      </c>
      <c r="G26" s="44">
        <v>-1520.054</v>
      </c>
      <c r="H26" s="67">
        <v>-1560</v>
      </c>
    </row>
    <row r="27" spans="3:8" ht="15.75">
      <c r="C27" s="5" t="s">
        <v>13</v>
      </c>
      <c r="D27" s="5" t="s">
        <v>14</v>
      </c>
      <c r="E27" s="44">
        <v>0</v>
      </c>
      <c r="F27" s="67">
        <v>11028</v>
      </c>
      <c r="G27" s="44">
        <v>0</v>
      </c>
      <c r="H27" s="67">
        <v>11028</v>
      </c>
    </row>
    <row r="28" spans="3:8" ht="15.75" customHeight="1">
      <c r="C28" s="5" t="s">
        <v>15</v>
      </c>
      <c r="D28" s="5" t="s">
        <v>150</v>
      </c>
      <c r="E28" s="47">
        <f>SUM(E22:E27)</f>
        <v>1164.2489999999966</v>
      </c>
      <c r="F28" s="47">
        <f>SUM(F22:F27)</f>
        <v>4901</v>
      </c>
      <c r="G28" s="47">
        <f>SUM(G22:G27)</f>
        <v>1164.2489999999966</v>
      </c>
      <c r="H28" s="47">
        <f>SUM(H22:H27)</f>
        <v>4901</v>
      </c>
    </row>
    <row r="29" spans="4:7" ht="15.75">
      <c r="D29" s="46" t="s">
        <v>149</v>
      </c>
      <c r="E29" s="44"/>
      <c r="F29" s="3"/>
      <c r="G29" s="44"/>
    </row>
    <row r="30" spans="3:8" ht="15.75">
      <c r="C30" s="5" t="s">
        <v>16</v>
      </c>
      <c r="D30" s="5" t="s">
        <v>147</v>
      </c>
      <c r="E30" s="44"/>
      <c r="F30" s="44"/>
      <c r="G30" s="44"/>
      <c r="H30" s="44"/>
    </row>
    <row r="31" spans="4:8" ht="15.75">
      <c r="D31" s="46" t="s">
        <v>148</v>
      </c>
      <c r="E31" s="44">
        <v>30045.62</v>
      </c>
      <c r="F31" s="67">
        <v>7755</v>
      </c>
      <c r="G31" s="44">
        <v>30045.62</v>
      </c>
      <c r="H31" s="67">
        <v>7755</v>
      </c>
    </row>
    <row r="32" spans="3:8" ht="15.75" customHeight="1">
      <c r="C32" s="5" t="s">
        <v>17</v>
      </c>
      <c r="D32" s="5" t="s">
        <v>150</v>
      </c>
      <c r="E32" s="47">
        <f>SUM(E28:E31)</f>
        <v>31209.868999999995</v>
      </c>
      <c r="F32" s="47">
        <f>SUM(F28:F31)</f>
        <v>12656</v>
      </c>
      <c r="G32" s="47">
        <f>SUM(G28:G31)</f>
        <v>31209.868999999995</v>
      </c>
      <c r="H32" s="47">
        <f>SUM(H28:H31)</f>
        <v>12656</v>
      </c>
    </row>
    <row r="33" spans="4:8" ht="14.25" customHeight="1">
      <c r="D33" s="46" t="s">
        <v>149</v>
      </c>
      <c r="E33" s="44"/>
      <c r="F33" s="44"/>
      <c r="G33" s="44"/>
      <c r="H33" s="44"/>
    </row>
    <row r="34" spans="3:8" ht="15.75">
      <c r="C34" s="5" t="s">
        <v>18</v>
      </c>
      <c r="D34" s="5" t="s">
        <v>153</v>
      </c>
      <c r="E34" s="44">
        <v>-1418.735</v>
      </c>
      <c r="F34" s="67">
        <v>-2658.439</v>
      </c>
      <c r="G34" s="44">
        <v>-1418.735</v>
      </c>
      <c r="H34" s="67">
        <v>-2658.439</v>
      </c>
    </row>
    <row r="35" spans="3:8" ht="15.75" customHeight="1">
      <c r="C35" s="5" t="s">
        <v>20</v>
      </c>
      <c r="D35" s="5" t="s">
        <v>155</v>
      </c>
      <c r="E35" s="47">
        <f>SUM(E32:E34)</f>
        <v>29791.133999999995</v>
      </c>
      <c r="F35" s="47">
        <f>SUM(F32:F34)</f>
        <v>9997.561</v>
      </c>
      <c r="G35" s="47">
        <f>SUM(G32:G34)</f>
        <v>29791.133999999995</v>
      </c>
      <c r="H35" s="47">
        <f>SUM(H32:H34)</f>
        <v>9997.561</v>
      </c>
    </row>
    <row r="36" spans="4:8" ht="14.25" customHeight="1">
      <c r="D36" s="63" t="s">
        <v>154</v>
      </c>
      <c r="E36" s="44"/>
      <c r="F36" s="44"/>
      <c r="G36" s="44"/>
      <c r="H36" s="44"/>
    </row>
    <row r="37" spans="4:8" ht="15.75">
      <c r="D37" s="5" t="s">
        <v>156</v>
      </c>
      <c r="E37" s="44">
        <v>-673.943</v>
      </c>
      <c r="F37" s="67">
        <v>-929.777</v>
      </c>
      <c r="G37" s="44">
        <v>-673.943</v>
      </c>
      <c r="H37" s="67">
        <v>-929.777</v>
      </c>
    </row>
    <row r="38" spans="3:8" ht="15.75" customHeight="1">
      <c r="C38" s="5" t="s">
        <v>21</v>
      </c>
      <c r="D38" s="5" t="s">
        <v>157</v>
      </c>
      <c r="E38" s="47">
        <f>SUM(E35:E37)</f>
        <v>29117.190999999995</v>
      </c>
      <c r="F38" s="47">
        <f>SUM(F35:F37)</f>
        <v>9067.784</v>
      </c>
      <c r="G38" s="47">
        <f>SUM(G35:G37)</f>
        <v>29117.190999999995</v>
      </c>
      <c r="H38" s="47">
        <f>SUM(H35:H37)</f>
        <v>9067.784</v>
      </c>
    </row>
    <row r="39" spans="4:8" ht="14.25" customHeight="1">
      <c r="D39" s="46" t="s">
        <v>158</v>
      </c>
      <c r="E39" s="44"/>
      <c r="F39" s="44"/>
      <c r="G39" s="44"/>
      <c r="H39" s="44"/>
    </row>
    <row r="40" spans="3:8" ht="15.75">
      <c r="C40" s="5" t="s">
        <v>22</v>
      </c>
      <c r="D40" s="5" t="s">
        <v>159</v>
      </c>
      <c r="E40" s="44">
        <f>G40</f>
        <v>0</v>
      </c>
      <c r="F40" s="44">
        <v>0</v>
      </c>
      <c r="G40" s="44">
        <v>0</v>
      </c>
      <c r="H40" s="44">
        <v>0</v>
      </c>
    </row>
    <row r="41" spans="4:8" ht="15.75">
      <c r="D41" s="5" t="s">
        <v>156</v>
      </c>
      <c r="E41" s="44">
        <f>G41</f>
        <v>0</v>
      </c>
      <c r="F41" s="44">
        <v>0</v>
      </c>
      <c r="G41" s="44">
        <v>0</v>
      </c>
      <c r="H41" s="44">
        <v>0</v>
      </c>
    </row>
    <row r="42" spans="4:8" ht="15.75">
      <c r="D42" s="5" t="s">
        <v>160</v>
      </c>
      <c r="E42" s="44"/>
      <c r="F42" s="44"/>
      <c r="G42" s="44"/>
      <c r="H42" s="44"/>
    </row>
    <row r="43" spans="4:8" ht="15.75">
      <c r="D43" s="63" t="s">
        <v>161</v>
      </c>
      <c r="E43" s="44">
        <f>G43</f>
        <v>0</v>
      </c>
      <c r="F43" s="44">
        <v>0</v>
      </c>
      <c r="G43" s="44">
        <v>0</v>
      </c>
      <c r="H43" s="44">
        <v>0</v>
      </c>
    </row>
    <row r="44" spans="3:8" ht="32.25" thickBot="1">
      <c r="C44" s="48" t="s">
        <v>24</v>
      </c>
      <c r="D44" s="49" t="s">
        <v>162</v>
      </c>
      <c r="E44" s="50">
        <f>SUM(E38:E43)</f>
        <v>29117.190999999995</v>
      </c>
      <c r="F44" s="50">
        <f>SUM(F38:F43)</f>
        <v>9067.784</v>
      </c>
      <c r="G44" s="50">
        <f>SUM(G38:G43)</f>
        <v>29117.190999999995</v>
      </c>
      <c r="H44" s="50">
        <f>SUM(H38:H43)</f>
        <v>9067.784</v>
      </c>
    </row>
    <row r="45" ht="15.75">
      <c r="G45" s="51"/>
    </row>
    <row r="46" spans="2:4" ht="15.75">
      <c r="B46" s="43" t="s">
        <v>25</v>
      </c>
      <c r="C46" s="5" t="s">
        <v>163</v>
      </c>
      <c r="D46" s="3"/>
    </row>
    <row r="47" spans="3:7" ht="15.75">
      <c r="C47" s="5" t="s">
        <v>20</v>
      </c>
      <c r="D47" s="5" t="s">
        <v>165</v>
      </c>
      <c r="E47" s="3"/>
      <c r="F47" s="3"/>
      <c r="G47" s="3"/>
    </row>
    <row r="48" spans="4:8" ht="15.75">
      <c r="D48" s="46" t="s">
        <v>164</v>
      </c>
      <c r="E48" s="52">
        <f>(E44/259502.583)*100</f>
        <v>11.22038581018671</v>
      </c>
      <c r="F48" s="52">
        <f>(F44/259502.583)*100</f>
        <v>3.494294313055065</v>
      </c>
      <c r="G48" s="52">
        <f>(G44/259502.583)*100</f>
        <v>11.22038581018671</v>
      </c>
      <c r="H48" s="52">
        <f>(H44/259502.583)*100</f>
        <v>3.494294313055065</v>
      </c>
    </row>
    <row r="49" spans="3:7" ht="15.75">
      <c r="C49" s="5" t="s">
        <v>114</v>
      </c>
      <c r="D49" s="5" t="s">
        <v>186</v>
      </c>
      <c r="E49" s="3"/>
      <c r="F49" s="3"/>
      <c r="G49" s="3"/>
    </row>
    <row r="50" spans="4:8" ht="15.75">
      <c r="D50" s="46" t="s">
        <v>164</v>
      </c>
      <c r="E50" s="52">
        <f>(E44/262104.583)*100</f>
        <v>11.108997281440132</v>
      </c>
      <c r="F50" s="52">
        <f>(F44/262104.583)*100</f>
        <v>3.4596052828271224</v>
      </c>
      <c r="G50" s="52">
        <f>(G44/262104.583)*100</f>
        <v>11.108997281440132</v>
      </c>
      <c r="H50" s="52">
        <f>(H44/262104.583)*100</f>
        <v>3.4596052828271224</v>
      </c>
    </row>
    <row r="51" spans="3:7" ht="15.75">
      <c r="C51" s="81" t="s">
        <v>166</v>
      </c>
      <c r="E51" s="53"/>
      <c r="F51" s="53"/>
      <c r="G51" s="53"/>
    </row>
    <row r="52" spans="3:8" ht="15.75">
      <c r="C52" s="80" t="s">
        <v>237</v>
      </c>
      <c r="D52" s="81"/>
      <c r="E52" s="82"/>
      <c r="F52" s="82"/>
      <c r="G52" s="82"/>
      <c r="H52" s="83"/>
    </row>
    <row r="53" spans="3:8" ht="15.75">
      <c r="C53" s="80" t="s">
        <v>238</v>
      </c>
      <c r="D53" s="81"/>
      <c r="E53" s="82"/>
      <c r="F53" s="82"/>
      <c r="G53" s="82"/>
      <c r="H53" s="83"/>
    </row>
    <row r="54" spans="3:8" ht="15.75">
      <c r="C54" s="80" t="s">
        <v>239</v>
      </c>
      <c r="D54" s="81"/>
      <c r="E54" s="82"/>
      <c r="F54" s="82"/>
      <c r="G54" s="82"/>
      <c r="H54" s="83"/>
    </row>
  </sheetData>
  <mergeCells count="2">
    <mergeCell ref="E10:F10"/>
    <mergeCell ref="G10:H10"/>
  </mergeCells>
  <printOptions/>
  <pageMargins left="0.5" right="0" top="0.5" bottom="0.5" header="0" footer="0.2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6"/>
  <sheetViews>
    <sheetView view="pageBreakPreview" zoomScaleSheetLayoutView="100" workbookViewId="0" topLeftCell="A2">
      <selection activeCell="C17" sqref="C17"/>
    </sheetView>
  </sheetViews>
  <sheetFormatPr defaultColWidth="9.140625" defaultRowHeight="12.75"/>
  <cols>
    <col min="1" max="1" width="9.140625" style="3" customWidth="1"/>
    <col min="2" max="2" width="60.7109375" style="3" customWidth="1"/>
    <col min="3" max="3" width="13.7109375" style="3" customWidth="1"/>
    <col min="4" max="4" width="5.7109375" style="3" customWidth="1"/>
    <col min="5" max="5" width="13.7109375" style="3" customWidth="1"/>
    <col min="6" max="16384" width="9.140625" style="3" customWidth="1"/>
  </cols>
  <sheetData>
    <row r="2" ht="15.75">
      <c r="B2" s="2" t="s">
        <v>130</v>
      </c>
    </row>
    <row r="3" ht="15.75">
      <c r="B3" s="31" t="s">
        <v>89</v>
      </c>
    </row>
    <row r="5" spans="2:5" ht="15.75">
      <c r="B5" s="4" t="s">
        <v>141</v>
      </c>
      <c r="C5" s="5"/>
      <c r="D5" s="5"/>
      <c r="E5" s="6"/>
    </row>
    <row r="6" spans="2:5" ht="15.75">
      <c r="B6" s="7" t="s">
        <v>140</v>
      </c>
      <c r="C6" s="8"/>
      <c r="D6" s="8"/>
      <c r="E6" s="9"/>
    </row>
    <row r="7" spans="2:5" ht="15.75">
      <c r="B7" s="5" t="s">
        <v>0</v>
      </c>
      <c r="C7" s="5"/>
      <c r="D7" s="5"/>
      <c r="E7" s="5"/>
    </row>
    <row r="9" ht="15.75">
      <c r="B9" s="2" t="s">
        <v>50</v>
      </c>
    </row>
    <row r="10" spans="3:5" ht="15.75">
      <c r="C10" s="32" t="s">
        <v>26</v>
      </c>
      <c r="E10" s="32" t="s">
        <v>26</v>
      </c>
    </row>
    <row r="11" spans="3:5" ht="15.75">
      <c r="C11" s="32" t="s">
        <v>168</v>
      </c>
      <c r="E11" s="32" t="s">
        <v>27</v>
      </c>
    </row>
    <row r="12" spans="3:5" ht="15.75">
      <c r="C12" s="32" t="s">
        <v>169</v>
      </c>
      <c r="E12" s="32" t="s">
        <v>28</v>
      </c>
    </row>
    <row r="13" spans="3:5" ht="15.75">
      <c r="C13" s="32" t="s">
        <v>167</v>
      </c>
      <c r="E13" s="32" t="s">
        <v>170</v>
      </c>
    </row>
    <row r="14" spans="3:5" ht="15.75">
      <c r="C14" s="64">
        <v>36981</v>
      </c>
      <c r="E14" s="33" t="s">
        <v>108</v>
      </c>
    </row>
    <row r="15" spans="3:5" ht="15.75">
      <c r="C15" s="32" t="s">
        <v>4</v>
      </c>
      <c r="E15" s="32" t="s">
        <v>4</v>
      </c>
    </row>
    <row r="16" ht="15.75">
      <c r="C16" s="3" t="s">
        <v>107</v>
      </c>
    </row>
    <row r="17" spans="2:5" ht="15.75">
      <c r="B17" s="2" t="s">
        <v>171</v>
      </c>
      <c r="C17" s="34">
        <v>272357.149</v>
      </c>
      <c r="D17" s="21"/>
      <c r="E17" s="34">
        <v>272480.669</v>
      </c>
    </row>
    <row r="18" spans="2:5" ht="15.75">
      <c r="B18" s="2" t="s">
        <v>29</v>
      </c>
      <c r="C18" s="73">
        <v>55929.272999999994</v>
      </c>
      <c r="D18" s="21"/>
      <c r="E18" s="34">
        <v>25988.712</v>
      </c>
    </row>
    <row r="19" spans="2:5" ht="15.75">
      <c r="B19" s="2" t="s">
        <v>172</v>
      </c>
      <c r="C19" s="73">
        <v>217038.079</v>
      </c>
      <c r="D19" s="21"/>
      <c r="E19" s="34">
        <v>217038.079</v>
      </c>
    </row>
    <row r="20" spans="2:5" ht="15.75">
      <c r="B20" s="2" t="s">
        <v>30</v>
      </c>
      <c r="C20" s="34">
        <v>23632.76</v>
      </c>
      <c r="D20" s="21"/>
      <c r="E20" s="34">
        <v>26553.082</v>
      </c>
    </row>
    <row r="21" spans="2:5" ht="15.75">
      <c r="B21" s="2" t="s">
        <v>32</v>
      </c>
      <c r="C21" s="34">
        <v>27978.47</v>
      </c>
      <c r="D21" s="21"/>
      <c r="E21" s="34">
        <v>28003.123</v>
      </c>
    </row>
    <row r="22" spans="2:5" ht="15.75">
      <c r="B22" s="2" t="s">
        <v>31</v>
      </c>
      <c r="C22" s="34">
        <v>1545.01</v>
      </c>
      <c r="D22" s="21"/>
      <c r="E22" s="34">
        <v>1545.01</v>
      </c>
    </row>
    <row r="23" spans="3:5" ht="15.75">
      <c r="C23" s="72"/>
      <c r="D23" s="21"/>
      <c r="E23" s="21"/>
    </row>
    <row r="24" spans="2:5" ht="15.75">
      <c r="B24" s="2" t="s">
        <v>33</v>
      </c>
      <c r="C24" s="21"/>
      <c r="D24" s="21"/>
      <c r="E24" s="21"/>
    </row>
    <row r="25" spans="2:5" ht="15.75">
      <c r="B25" s="35" t="s">
        <v>173</v>
      </c>
      <c r="C25" s="36">
        <v>63808.872</v>
      </c>
      <c r="D25" s="21"/>
      <c r="E25" s="37">
        <v>64289.897</v>
      </c>
    </row>
    <row r="26" spans="2:5" ht="15.75">
      <c r="B26" s="35" t="s">
        <v>174</v>
      </c>
      <c r="C26" s="38">
        <v>551387.37</v>
      </c>
      <c r="D26" s="21"/>
      <c r="E26" s="38">
        <v>559220.676</v>
      </c>
    </row>
    <row r="27" spans="2:5" ht="15.75">
      <c r="B27" s="35" t="s">
        <v>175</v>
      </c>
      <c r="C27" s="38">
        <v>65180.216</v>
      </c>
      <c r="D27" s="21"/>
      <c r="E27" s="38">
        <v>66292.96</v>
      </c>
    </row>
    <row r="28" spans="2:5" ht="15.75">
      <c r="B28" s="35" t="s">
        <v>176</v>
      </c>
      <c r="C28" s="38">
        <v>2270.99</v>
      </c>
      <c r="D28" s="21"/>
      <c r="E28" s="38">
        <v>2270.99</v>
      </c>
    </row>
    <row r="29" spans="2:5" ht="15.75">
      <c r="B29" s="35" t="s">
        <v>177</v>
      </c>
      <c r="C29" s="38">
        <v>3047.237</v>
      </c>
      <c r="D29" s="21"/>
      <c r="E29" s="38">
        <v>2472.708</v>
      </c>
    </row>
    <row r="30" spans="2:5" ht="15.75">
      <c r="B30" s="35" t="s">
        <v>34</v>
      </c>
      <c r="C30" s="38">
        <v>45551.925</v>
      </c>
      <c r="D30" s="21"/>
      <c r="E30" s="38">
        <v>45049.268</v>
      </c>
    </row>
    <row r="31" spans="3:5" ht="12.75" customHeight="1">
      <c r="C31" s="39">
        <f>SUM(C25:C30)</f>
        <v>731246.61</v>
      </c>
      <c r="D31" s="21"/>
      <c r="E31" s="39">
        <f>SUM(E25:E30)</f>
        <v>739596.499</v>
      </c>
    </row>
    <row r="32" spans="3:5" ht="12" customHeight="1">
      <c r="C32" s="38"/>
      <c r="D32" s="21"/>
      <c r="E32" s="38"/>
    </row>
    <row r="33" spans="2:5" ht="15.75">
      <c r="B33" s="2" t="s">
        <v>35</v>
      </c>
      <c r="C33" s="38"/>
      <c r="D33" s="21"/>
      <c r="E33" s="38"/>
    </row>
    <row r="34" spans="2:5" ht="15.75">
      <c r="B34" s="35" t="s">
        <v>204</v>
      </c>
      <c r="C34" s="38">
        <v>180444.097</v>
      </c>
      <c r="D34" s="21"/>
      <c r="E34" s="38">
        <v>162399.134</v>
      </c>
    </row>
    <row r="35" spans="2:5" ht="15.75">
      <c r="B35" s="35" t="s">
        <v>184</v>
      </c>
      <c r="C35" s="38">
        <v>2735.937</v>
      </c>
      <c r="D35" s="21"/>
      <c r="E35" s="38">
        <v>2589.351</v>
      </c>
    </row>
    <row r="36" spans="2:5" ht="15.75">
      <c r="B36" s="35" t="s">
        <v>178</v>
      </c>
      <c r="C36" s="38">
        <v>70889</v>
      </c>
      <c r="D36" s="21"/>
      <c r="E36" s="38">
        <v>90889.413</v>
      </c>
    </row>
    <row r="37" spans="2:5" ht="15.75">
      <c r="B37" s="35" t="s">
        <v>36</v>
      </c>
      <c r="C37" s="38">
        <v>97690.788</v>
      </c>
      <c r="D37" s="21"/>
      <c r="E37" s="38">
        <v>102625</v>
      </c>
    </row>
    <row r="38" spans="2:5" ht="15.75">
      <c r="B38" s="35" t="s">
        <v>179</v>
      </c>
      <c r="C38" s="38">
        <v>388.743</v>
      </c>
      <c r="D38" s="21"/>
      <c r="E38" s="38">
        <v>483.739</v>
      </c>
    </row>
    <row r="39" spans="2:5" ht="15.75">
      <c r="B39" s="35" t="s">
        <v>38</v>
      </c>
      <c r="C39" s="38">
        <v>14103.561</v>
      </c>
      <c r="D39" s="21"/>
      <c r="E39" s="38">
        <v>17764.863</v>
      </c>
    </row>
    <row r="40" spans="2:5" ht="15.75">
      <c r="B40" s="35" t="s">
        <v>37</v>
      </c>
      <c r="C40" s="38">
        <v>21126.414</v>
      </c>
      <c r="D40" s="21"/>
      <c r="E40" s="38">
        <v>18417.449</v>
      </c>
    </row>
    <row r="41" spans="3:5" ht="15.75">
      <c r="C41" s="39">
        <f>SUM(C34:C40)</f>
        <v>387378.54000000004</v>
      </c>
      <c r="D41" s="21"/>
      <c r="E41" s="39">
        <f>SUM(E34:E40)</f>
        <v>395168.949</v>
      </c>
    </row>
    <row r="42" spans="2:5" ht="23.25" customHeight="1">
      <c r="B42" s="2" t="s">
        <v>39</v>
      </c>
      <c r="C42" s="21">
        <f>C31-C41</f>
        <v>343868.06999999995</v>
      </c>
      <c r="D42" s="21"/>
      <c r="E42" s="21">
        <f>E31-E41</f>
        <v>344427.54999999993</v>
      </c>
    </row>
    <row r="43" spans="3:5" ht="23.25" customHeight="1" thickBot="1">
      <c r="C43" s="65">
        <f>SUM(C17:C22)+C42</f>
        <v>942348.8109999999</v>
      </c>
      <c r="D43" s="21"/>
      <c r="E43" s="65">
        <f>SUM(E17:E22)+E42</f>
        <v>916036.225</v>
      </c>
    </row>
    <row r="44" spans="3:5" ht="16.5" thickTop="1">
      <c r="C44" s="21"/>
      <c r="D44" s="21"/>
      <c r="E44" s="21"/>
    </row>
    <row r="45" spans="3:5" ht="15.75">
      <c r="C45" s="21"/>
      <c r="D45" s="21"/>
      <c r="E45" s="21"/>
    </row>
    <row r="46" spans="2:5" ht="15.75">
      <c r="B46" s="2" t="s">
        <v>40</v>
      </c>
      <c r="C46" s="21"/>
      <c r="D46" s="21"/>
      <c r="E46" s="21"/>
    </row>
    <row r="47" spans="2:5" ht="15.75">
      <c r="B47" s="40" t="s">
        <v>41</v>
      </c>
      <c r="C47" s="21">
        <v>259502.583</v>
      </c>
      <c r="D47" s="21"/>
      <c r="E47" s="21">
        <v>259502.583</v>
      </c>
    </row>
    <row r="48" spans="2:5" ht="15.75">
      <c r="B48" s="40" t="s">
        <v>42</v>
      </c>
      <c r="C48" s="21"/>
      <c r="D48" s="21"/>
      <c r="E48" s="21"/>
    </row>
    <row r="49" spans="2:5" ht="15.75">
      <c r="B49" s="35" t="s">
        <v>43</v>
      </c>
      <c r="C49" s="21">
        <v>402653.291</v>
      </c>
      <c r="D49" s="21"/>
      <c r="E49" s="21">
        <v>402653.291</v>
      </c>
    </row>
    <row r="50" spans="2:5" ht="15.75">
      <c r="B50" s="35" t="s">
        <v>44</v>
      </c>
      <c r="C50" s="21">
        <v>467</v>
      </c>
      <c r="D50" s="21"/>
      <c r="E50" s="21">
        <v>467</v>
      </c>
    </row>
    <row r="51" spans="2:5" ht="15.75">
      <c r="B51" s="35" t="s">
        <v>45</v>
      </c>
      <c r="C51" s="21">
        <v>43571.593</v>
      </c>
      <c r="D51" s="21"/>
      <c r="E51" s="21">
        <v>43571.593</v>
      </c>
    </row>
    <row r="52" spans="2:5" ht="15.75">
      <c r="B52" s="35" t="s">
        <v>185</v>
      </c>
      <c r="C52" s="21">
        <v>357.324</v>
      </c>
      <c r="D52" s="21"/>
      <c r="E52" s="21">
        <v>372.105</v>
      </c>
    </row>
    <row r="53" spans="2:5" ht="15.75">
      <c r="B53" s="35" t="s">
        <v>180</v>
      </c>
      <c r="C53" s="21">
        <v>-108424.515</v>
      </c>
      <c r="D53" s="21"/>
      <c r="E53" s="21">
        <v>-137541.706</v>
      </c>
    </row>
    <row r="54" spans="3:5" ht="15.75">
      <c r="C54" s="41">
        <f>SUM(C47:C53)</f>
        <v>598127.2760000001</v>
      </c>
      <c r="D54" s="21"/>
      <c r="E54" s="41">
        <f>SUM(E47:E53)</f>
        <v>569024.866</v>
      </c>
    </row>
    <row r="55" spans="2:5" ht="15.75">
      <c r="B55" s="2" t="s">
        <v>46</v>
      </c>
      <c r="C55" s="21">
        <v>68256.604</v>
      </c>
      <c r="D55" s="21"/>
      <c r="E55" s="21">
        <v>67699.537</v>
      </c>
    </row>
    <row r="56" spans="2:5" ht="15.75">
      <c r="B56" s="2" t="s">
        <v>181</v>
      </c>
      <c r="C56" s="21"/>
      <c r="D56" s="21"/>
      <c r="E56" s="21"/>
    </row>
    <row r="57" spans="2:5" ht="15.75">
      <c r="B57" s="3" t="s">
        <v>47</v>
      </c>
      <c r="C57" s="21">
        <v>27370</v>
      </c>
      <c r="D57" s="21"/>
      <c r="E57" s="21">
        <v>27370</v>
      </c>
    </row>
    <row r="58" spans="2:5" ht="15.75">
      <c r="B58" s="3" t="s">
        <v>48</v>
      </c>
      <c r="C58" s="21">
        <v>67362.929</v>
      </c>
      <c r="D58" s="21"/>
      <c r="E58" s="21">
        <v>67551.291</v>
      </c>
    </row>
    <row r="59" spans="2:5" ht="15.75">
      <c r="B59" s="3" t="s">
        <v>182</v>
      </c>
      <c r="C59" s="21">
        <v>73555</v>
      </c>
      <c r="D59" s="21"/>
      <c r="E59" s="21">
        <v>73555.303</v>
      </c>
    </row>
    <row r="60" spans="2:5" ht="15.75">
      <c r="B60" s="3" t="s">
        <v>179</v>
      </c>
      <c r="C60" s="21">
        <v>684.52</v>
      </c>
      <c r="D60" s="21"/>
      <c r="E60" s="21">
        <v>684.52</v>
      </c>
    </row>
    <row r="61" spans="2:5" ht="15.75">
      <c r="B61" s="3" t="s">
        <v>49</v>
      </c>
      <c r="C61" s="21">
        <v>106992.482</v>
      </c>
      <c r="D61" s="21"/>
      <c r="E61" s="21">
        <f>110150708/1000</f>
        <v>110150.708</v>
      </c>
    </row>
    <row r="62" spans="3:5" ht="23.25" customHeight="1" thickBot="1">
      <c r="C62" s="65">
        <f>SUM(C54:C61)</f>
        <v>942348.8110000001</v>
      </c>
      <c r="D62" s="21"/>
      <c r="E62" s="65">
        <f>SUM(E54:E61)</f>
        <v>916036.225</v>
      </c>
    </row>
    <row r="63" spans="3:5" ht="16.5" thickTop="1">
      <c r="C63" s="72"/>
      <c r="D63" s="21"/>
      <c r="E63" s="21"/>
    </row>
    <row r="64" spans="3:5" ht="15.75">
      <c r="C64" s="21"/>
      <c r="D64" s="21"/>
      <c r="E64" s="21"/>
    </row>
    <row r="65" spans="2:5" ht="15.75">
      <c r="B65" s="2" t="s">
        <v>183</v>
      </c>
      <c r="C65" s="66">
        <v>2.1970833561991947</v>
      </c>
      <c r="D65" s="21"/>
      <c r="E65" s="66">
        <v>2.084841456086778</v>
      </c>
    </row>
    <row r="66" spans="3:5" ht="15.75">
      <c r="C66" s="21"/>
      <c r="D66" s="21"/>
      <c r="E66" s="21"/>
    </row>
  </sheetData>
  <printOptions/>
  <pageMargins left="0.5" right="0.5" top="1" bottom="1" header="0" footer="0"/>
  <pageSetup horizontalDpi="300" verticalDpi="300" orientation="portrait" paperSize="9" scale="90" r:id="rId1"/>
  <rowBreaks count="1" manualBreakCount="1">
    <brk id="44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189"/>
  <sheetViews>
    <sheetView tabSelected="1" view="pageBreakPreview" zoomScaleSheetLayoutView="100" workbookViewId="0" topLeftCell="A170">
      <selection activeCell="B184" sqref="B184"/>
    </sheetView>
  </sheetViews>
  <sheetFormatPr defaultColWidth="9.140625" defaultRowHeight="12.75"/>
  <cols>
    <col min="1" max="1" width="3.140625" style="3" customWidth="1"/>
    <col min="2" max="3" width="3.7109375" style="3" customWidth="1"/>
    <col min="4" max="9" width="9.140625" style="3" customWidth="1"/>
    <col min="10" max="10" width="12.7109375" style="3" customWidth="1"/>
    <col min="11" max="12" width="13.28125" style="3" customWidth="1"/>
    <col min="13" max="16384" width="9.140625" style="3" customWidth="1"/>
  </cols>
  <sheetData>
    <row r="2" ht="15.75">
      <c r="B2" s="2" t="s">
        <v>130</v>
      </c>
    </row>
    <row r="3" ht="15.75">
      <c r="B3" s="31" t="s">
        <v>89</v>
      </c>
    </row>
    <row r="5" spans="2:5" ht="15.75">
      <c r="B5" s="4" t="s">
        <v>141</v>
      </c>
      <c r="C5" s="5"/>
      <c r="D5" s="5"/>
      <c r="E5" s="6"/>
    </row>
    <row r="6" spans="2:12" ht="15.75">
      <c r="B6" s="7" t="s">
        <v>140</v>
      </c>
      <c r="C6" s="8"/>
      <c r="D6" s="8"/>
      <c r="E6" s="9"/>
      <c r="F6" s="9"/>
      <c r="G6" s="9"/>
      <c r="H6" s="9"/>
      <c r="I6" s="9"/>
      <c r="J6" s="9"/>
      <c r="K6" s="9"/>
      <c r="L6" s="9"/>
    </row>
    <row r="7" ht="15.75">
      <c r="B7" s="4"/>
    </row>
    <row r="8" ht="15.75">
      <c r="B8" s="2" t="s">
        <v>51</v>
      </c>
    </row>
    <row r="10" spans="2:3" ht="15.75">
      <c r="B10" s="10" t="s">
        <v>5</v>
      </c>
      <c r="C10" s="2" t="s">
        <v>52</v>
      </c>
    </row>
    <row r="11" ht="15.75">
      <c r="C11" s="3" t="s">
        <v>188</v>
      </c>
    </row>
    <row r="12" ht="15.75">
      <c r="C12" s="3" t="s">
        <v>189</v>
      </c>
    </row>
    <row r="13" ht="15.75">
      <c r="C13" s="3" t="s">
        <v>190</v>
      </c>
    </row>
    <row r="16" spans="2:3" ht="15.75">
      <c r="B16" s="10" t="s">
        <v>11</v>
      </c>
      <c r="C16" s="2" t="s">
        <v>14</v>
      </c>
    </row>
    <row r="17" spans="3:11" ht="15.75">
      <c r="C17" s="3" t="s">
        <v>215</v>
      </c>
      <c r="K17" s="11"/>
    </row>
    <row r="18" ht="15.75">
      <c r="K18" s="11"/>
    </row>
    <row r="19" ht="15.75">
      <c r="L19" s="12"/>
    </row>
    <row r="20" spans="2:3" ht="15.75">
      <c r="B20" s="10" t="s">
        <v>25</v>
      </c>
      <c r="C20" s="2" t="s">
        <v>23</v>
      </c>
    </row>
    <row r="21" ht="15.75">
      <c r="C21" s="3" t="s">
        <v>216</v>
      </c>
    </row>
    <row r="24" spans="2:3" ht="15.75">
      <c r="B24" s="10" t="s">
        <v>53</v>
      </c>
      <c r="C24" s="2" t="s">
        <v>19</v>
      </c>
    </row>
    <row r="25" spans="2:12" ht="15.75">
      <c r="B25" s="13"/>
      <c r="C25" s="2"/>
      <c r="K25" s="57" t="s">
        <v>2</v>
      </c>
      <c r="L25" s="57" t="s">
        <v>2</v>
      </c>
    </row>
    <row r="26" spans="2:12" ht="15.75">
      <c r="B26" s="13"/>
      <c r="C26" s="2"/>
      <c r="K26" s="57" t="s">
        <v>3</v>
      </c>
      <c r="L26" s="57" t="s">
        <v>203</v>
      </c>
    </row>
    <row r="27" spans="2:12" ht="15.75">
      <c r="B27" s="13"/>
      <c r="C27" s="2"/>
      <c r="K27" s="59" t="s">
        <v>143</v>
      </c>
      <c r="L27" s="59" t="s">
        <v>143</v>
      </c>
    </row>
    <row r="28" spans="2:12" ht="15.75">
      <c r="B28" s="13"/>
      <c r="C28" s="2"/>
      <c r="K28" s="57" t="s">
        <v>4</v>
      </c>
      <c r="L28" s="57" t="s">
        <v>4</v>
      </c>
    </row>
    <row r="29" spans="2:12" ht="15.75">
      <c r="B29" s="13"/>
      <c r="C29" s="3" t="s">
        <v>110</v>
      </c>
      <c r="K29" s="74">
        <v>3762.961</v>
      </c>
      <c r="L29" s="74">
        <v>3762.961</v>
      </c>
    </row>
    <row r="30" spans="2:13" ht="15.75">
      <c r="B30" s="13"/>
      <c r="C30" s="3" t="s">
        <v>92</v>
      </c>
      <c r="K30" s="74">
        <v>-2344.226</v>
      </c>
      <c r="L30" s="74">
        <v>-2344.226</v>
      </c>
      <c r="M30" s="14"/>
    </row>
    <row r="31" spans="2:12" ht="15.75">
      <c r="B31" s="13"/>
      <c r="K31" s="75">
        <f>SUM(K29:K30)</f>
        <v>1418.7349999999997</v>
      </c>
      <c r="L31" s="75">
        <f>SUM(L29:L30)</f>
        <v>1418.7349999999997</v>
      </c>
    </row>
    <row r="32" spans="2:12" ht="15.75">
      <c r="B32" s="13"/>
      <c r="C32" s="3" t="s">
        <v>109</v>
      </c>
      <c r="K32" s="15">
        <v>0</v>
      </c>
      <c r="L32" s="15">
        <v>0</v>
      </c>
    </row>
    <row r="33" spans="2:12" ht="15.75">
      <c r="B33" s="13"/>
      <c r="K33" s="75">
        <f>SUM(K31:K32)</f>
        <v>1418.7349999999997</v>
      </c>
      <c r="L33" s="75">
        <f>SUM(L31:L32)</f>
        <v>1418.7349999999997</v>
      </c>
    </row>
    <row r="34" spans="2:12" ht="15.75">
      <c r="B34" s="13"/>
      <c r="C34" s="3" t="s">
        <v>93</v>
      </c>
      <c r="K34" s="74">
        <v>0</v>
      </c>
      <c r="L34" s="74">
        <v>0</v>
      </c>
    </row>
    <row r="35" spans="2:12" ht="15.75">
      <c r="B35" s="13"/>
      <c r="C35" s="2"/>
      <c r="K35" s="76">
        <f>SUM(K33:K34)</f>
        <v>1418.7349999999997</v>
      </c>
      <c r="L35" s="76">
        <f>SUM(L33:L34)</f>
        <v>1418.7349999999997</v>
      </c>
    </row>
    <row r="36" spans="2:12" ht="15.75">
      <c r="B36" s="13"/>
      <c r="C36" s="3" t="s">
        <v>241</v>
      </c>
      <c r="K36" s="69"/>
      <c r="L36" s="69"/>
    </row>
    <row r="37" spans="2:12" ht="15.75">
      <c r="B37" s="13"/>
      <c r="C37" s="3" t="s">
        <v>242</v>
      </c>
      <c r="K37" s="69"/>
      <c r="L37" s="69"/>
    </row>
    <row r="38" spans="2:12" ht="15.75">
      <c r="B38" s="13"/>
      <c r="K38" s="69"/>
      <c r="L38" s="69"/>
    </row>
    <row r="39" ht="15.75">
      <c r="B39" s="13"/>
    </row>
    <row r="40" spans="2:3" ht="15.75">
      <c r="B40" s="10" t="s">
        <v>54</v>
      </c>
      <c r="C40" s="2" t="s">
        <v>187</v>
      </c>
    </row>
    <row r="41" ht="15.75">
      <c r="C41" s="3" t="s">
        <v>213</v>
      </c>
    </row>
    <row r="42" ht="15.75">
      <c r="C42" s="3" t="s">
        <v>214</v>
      </c>
    </row>
    <row r="43" ht="15.75">
      <c r="C43" s="3" t="s">
        <v>229</v>
      </c>
    </row>
    <row r="44" ht="15.75">
      <c r="C44" s="3" t="s">
        <v>236</v>
      </c>
    </row>
    <row r="45" ht="15.75">
      <c r="C45" s="3" t="s">
        <v>230</v>
      </c>
    </row>
    <row r="48" spans="2:3" ht="14.25" customHeight="1">
      <c r="B48" s="10" t="s">
        <v>55</v>
      </c>
      <c r="C48" s="2" t="s">
        <v>57</v>
      </c>
    </row>
    <row r="49" spans="3:11" ht="14.25" customHeight="1">
      <c r="C49" s="17" t="s">
        <v>6</v>
      </c>
      <c r="D49" s="3" t="s">
        <v>217</v>
      </c>
      <c r="K49" s="18"/>
    </row>
    <row r="51" spans="3:4" ht="15.75">
      <c r="C51" s="17" t="s">
        <v>8</v>
      </c>
      <c r="D51" s="3" t="s">
        <v>112</v>
      </c>
    </row>
    <row r="52" spans="3:12" ht="15.75">
      <c r="C52" s="17"/>
      <c r="K52" s="58"/>
      <c r="L52" s="58" t="s">
        <v>96</v>
      </c>
    </row>
    <row r="53" spans="3:12" ht="15.75">
      <c r="C53" s="17"/>
      <c r="K53" s="58"/>
      <c r="L53" s="58" t="s">
        <v>124</v>
      </c>
    </row>
    <row r="54" spans="3:12" ht="15.75">
      <c r="C54" s="17"/>
      <c r="K54" s="60"/>
      <c r="L54" s="60" t="s">
        <v>143</v>
      </c>
    </row>
    <row r="55" spans="4:12" ht="15.75">
      <c r="D55" s="19"/>
      <c r="E55" s="19"/>
      <c r="F55" s="19"/>
      <c r="G55" s="19"/>
      <c r="H55" s="19"/>
      <c r="I55" s="19"/>
      <c r="J55" s="19"/>
      <c r="K55" s="58"/>
      <c r="L55" s="58" t="s">
        <v>4</v>
      </c>
    </row>
    <row r="56" spans="4:12" ht="21.75" customHeight="1">
      <c r="D56" s="19" t="s">
        <v>94</v>
      </c>
      <c r="E56" s="19"/>
      <c r="F56" s="19"/>
      <c r="G56" s="19"/>
      <c r="H56" s="19"/>
      <c r="I56" s="19"/>
      <c r="J56" s="19"/>
      <c r="K56" s="20"/>
      <c r="L56" s="20">
        <v>176998</v>
      </c>
    </row>
    <row r="57" spans="4:12" ht="21.75" customHeight="1">
      <c r="D57" s="19" t="s">
        <v>111</v>
      </c>
      <c r="E57" s="19"/>
      <c r="F57" s="19"/>
      <c r="G57" s="19"/>
      <c r="H57" s="19"/>
      <c r="I57" s="19"/>
      <c r="J57" s="19"/>
      <c r="K57" s="15"/>
      <c r="L57" s="15">
        <v>165070</v>
      </c>
    </row>
    <row r="58" spans="4:12" ht="21.75" customHeight="1">
      <c r="D58" s="19" t="s">
        <v>95</v>
      </c>
      <c r="E58" s="19"/>
      <c r="F58" s="19"/>
      <c r="G58" s="19"/>
      <c r="H58" s="19"/>
      <c r="I58" s="19"/>
      <c r="J58" s="19"/>
      <c r="K58" s="22"/>
      <c r="L58" s="22">
        <v>94317</v>
      </c>
    </row>
    <row r="59" ht="15.75">
      <c r="L59" s="18"/>
    </row>
    <row r="60" ht="15.75">
      <c r="L60" s="18"/>
    </row>
    <row r="61" spans="2:3" ht="15.75">
      <c r="B61" s="10" t="s">
        <v>56</v>
      </c>
      <c r="C61" s="2" t="s">
        <v>113</v>
      </c>
    </row>
    <row r="62" spans="2:3" ht="15.75">
      <c r="B62" s="13"/>
      <c r="C62" s="3" t="s">
        <v>210</v>
      </c>
    </row>
    <row r="63" ht="15.75">
      <c r="C63" s="3" t="s">
        <v>211</v>
      </c>
    </row>
    <row r="66" spans="2:12" ht="15.75">
      <c r="B66" s="10" t="s">
        <v>58</v>
      </c>
      <c r="C66" s="23" t="s">
        <v>115</v>
      </c>
      <c r="D66" s="19"/>
      <c r="E66" s="19"/>
      <c r="F66" s="19"/>
      <c r="G66" s="19"/>
      <c r="H66" s="19"/>
      <c r="I66" s="19"/>
      <c r="J66" s="19"/>
      <c r="K66" s="19"/>
      <c r="L66" s="19"/>
    </row>
    <row r="67" spans="3:12" ht="15.75">
      <c r="C67" s="19" t="s">
        <v>231</v>
      </c>
      <c r="E67" s="19"/>
      <c r="F67" s="19"/>
      <c r="G67" s="19"/>
      <c r="H67" s="19"/>
      <c r="I67" s="19"/>
      <c r="J67" s="19"/>
      <c r="K67" s="19"/>
      <c r="L67" s="19"/>
    </row>
    <row r="68" spans="3:12" ht="15.75">
      <c r="C68" s="19" t="s">
        <v>232</v>
      </c>
      <c r="E68" s="19"/>
      <c r="F68" s="19"/>
      <c r="G68" s="19"/>
      <c r="H68" s="19"/>
      <c r="I68" s="19"/>
      <c r="J68" s="19"/>
      <c r="K68" s="19"/>
      <c r="L68" s="19"/>
    </row>
    <row r="69" spans="3:12" ht="15.75">
      <c r="C69" s="19" t="s">
        <v>233</v>
      </c>
      <c r="E69" s="19"/>
      <c r="F69" s="19"/>
      <c r="G69" s="19"/>
      <c r="H69" s="19"/>
      <c r="I69" s="19"/>
      <c r="J69" s="19"/>
      <c r="K69" s="19"/>
      <c r="L69" s="19"/>
    </row>
    <row r="70" spans="3:12" ht="15.75">
      <c r="C70" s="24" t="s">
        <v>234</v>
      </c>
      <c r="E70" s="19"/>
      <c r="F70" s="19"/>
      <c r="G70" s="19"/>
      <c r="H70" s="19"/>
      <c r="I70" s="19"/>
      <c r="J70" s="19"/>
      <c r="K70" s="19"/>
      <c r="L70" s="19"/>
    </row>
    <row r="71" spans="4:12" ht="15.75">
      <c r="D71" s="24"/>
      <c r="E71" s="19"/>
      <c r="F71" s="19"/>
      <c r="G71" s="19"/>
      <c r="H71" s="19"/>
      <c r="I71" s="19"/>
      <c r="J71" s="19"/>
      <c r="K71" s="19"/>
      <c r="L71" s="19"/>
    </row>
    <row r="72" spans="3:12" ht="15.75">
      <c r="C72" s="3" t="s">
        <v>240</v>
      </c>
      <c r="D72" s="24"/>
      <c r="E72" s="19"/>
      <c r="F72" s="19"/>
      <c r="G72" s="19"/>
      <c r="H72" s="19"/>
      <c r="I72" s="19"/>
      <c r="J72" s="19"/>
      <c r="K72" s="19"/>
      <c r="L72" s="19"/>
    </row>
    <row r="73" spans="3:12" ht="15.75">
      <c r="C73" s="3" t="s">
        <v>235</v>
      </c>
      <c r="D73" s="24"/>
      <c r="E73" s="19"/>
      <c r="F73" s="19"/>
      <c r="G73" s="19"/>
      <c r="H73" s="19"/>
      <c r="I73" s="19"/>
      <c r="J73" s="19"/>
      <c r="K73" s="19"/>
      <c r="L73" s="19"/>
    </row>
    <row r="74" spans="4:12" ht="15.75">
      <c r="D74" s="24"/>
      <c r="E74" s="19"/>
      <c r="F74" s="19"/>
      <c r="G74" s="19"/>
      <c r="H74" s="19"/>
      <c r="I74" s="19"/>
      <c r="J74" s="19"/>
      <c r="K74" s="19"/>
      <c r="L74" s="19"/>
    </row>
    <row r="75" spans="4:12" ht="15.75">
      <c r="D75" s="24"/>
      <c r="E75" s="19"/>
      <c r="F75" s="19"/>
      <c r="G75" s="19"/>
      <c r="H75" s="19"/>
      <c r="I75" s="19"/>
      <c r="J75" s="19"/>
      <c r="K75" s="19"/>
      <c r="L75" s="19"/>
    </row>
    <row r="76" spans="2:3" ht="15.75">
      <c r="B76" s="10" t="s">
        <v>59</v>
      </c>
      <c r="C76" s="2" t="s">
        <v>118</v>
      </c>
    </row>
    <row r="77" ht="15.75">
      <c r="C77" s="3" t="s">
        <v>191</v>
      </c>
    </row>
    <row r="78" ht="15.75">
      <c r="C78" s="3" t="s">
        <v>192</v>
      </c>
    </row>
    <row r="81" spans="2:3" ht="15.75">
      <c r="B81" s="10" t="s">
        <v>60</v>
      </c>
      <c r="C81" s="2" t="s">
        <v>63</v>
      </c>
    </row>
    <row r="82" ht="15.75">
      <c r="C82" s="3" t="s">
        <v>119</v>
      </c>
    </row>
    <row r="83" ht="15.75">
      <c r="L83" s="58" t="s">
        <v>96</v>
      </c>
    </row>
    <row r="84" ht="15.75">
      <c r="L84" s="58" t="s">
        <v>124</v>
      </c>
    </row>
    <row r="85" ht="15.75">
      <c r="L85" s="60" t="s">
        <v>143</v>
      </c>
    </row>
    <row r="86" spans="3:12" ht="15.75">
      <c r="C86" s="19"/>
      <c r="D86" s="19"/>
      <c r="E86" s="19"/>
      <c r="F86" s="19"/>
      <c r="G86" s="19"/>
      <c r="H86" s="19"/>
      <c r="I86" s="19"/>
      <c r="J86" s="19"/>
      <c r="L86" s="58" t="s">
        <v>4</v>
      </c>
    </row>
    <row r="87" spans="3:12" ht="15.75">
      <c r="C87" s="25" t="s">
        <v>64</v>
      </c>
      <c r="D87" s="25"/>
      <c r="E87" s="25"/>
      <c r="F87" s="25"/>
      <c r="G87" s="25"/>
      <c r="H87" s="25"/>
      <c r="I87" s="25"/>
      <c r="J87" s="25"/>
      <c r="L87" s="26">
        <v>183073</v>
      </c>
    </row>
    <row r="88" spans="3:12" ht="15.75">
      <c r="C88" s="25" t="s">
        <v>65</v>
      </c>
      <c r="D88" s="25"/>
      <c r="E88" s="25"/>
      <c r="F88" s="25"/>
      <c r="G88" s="25"/>
      <c r="H88" s="25"/>
      <c r="I88" s="25"/>
      <c r="J88" s="25"/>
      <c r="L88" s="27">
        <v>74240</v>
      </c>
    </row>
    <row r="89" spans="3:12" ht="15.75">
      <c r="C89" s="28"/>
      <c r="D89" s="28"/>
      <c r="E89" s="28"/>
      <c r="F89" s="28"/>
      <c r="G89" s="28"/>
      <c r="H89" s="28"/>
      <c r="I89" s="28"/>
      <c r="J89" s="28"/>
      <c r="L89" s="29">
        <f>SUM(L87:L88)</f>
        <v>257313</v>
      </c>
    </row>
    <row r="90" spans="3:12" ht="15.75">
      <c r="C90" s="28"/>
      <c r="D90" s="28"/>
      <c r="E90" s="28"/>
      <c r="F90" s="28"/>
      <c r="G90" s="28"/>
      <c r="H90" s="28"/>
      <c r="I90" s="28"/>
      <c r="J90" s="28"/>
      <c r="K90" s="26"/>
      <c r="L90" s="70"/>
    </row>
    <row r="91" spans="3:12" ht="15.75">
      <c r="C91" s="28"/>
      <c r="D91" s="28"/>
      <c r="E91" s="28"/>
      <c r="F91" s="28"/>
      <c r="G91" s="28"/>
      <c r="H91" s="28"/>
      <c r="I91" s="28"/>
      <c r="J91" s="28"/>
      <c r="K91" s="26"/>
      <c r="L91" s="70"/>
    </row>
    <row r="92" spans="2:12" ht="15.75">
      <c r="B92" s="10" t="s">
        <v>61</v>
      </c>
      <c r="C92" s="2" t="s">
        <v>67</v>
      </c>
      <c r="E92" s="28"/>
      <c r="F92" s="28"/>
      <c r="G92" s="28"/>
      <c r="H92" s="28"/>
      <c r="I92" s="28"/>
      <c r="J92" s="28"/>
      <c r="K92" s="26"/>
      <c r="L92" s="70"/>
    </row>
    <row r="93" spans="3:12" ht="15.75">
      <c r="C93" s="3" t="s">
        <v>194</v>
      </c>
      <c r="E93" s="28"/>
      <c r="F93" s="28"/>
      <c r="G93" s="28"/>
      <c r="H93" s="28"/>
      <c r="I93" s="28"/>
      <c r="J93" s="28"/>
      <c r="K93" s="26"/>
      <c r="L93" s="70"/>
    </row>
    <row r="94" spans="3:12" ht="15.75">
      <c r="C94" s="28"/>
      <c r="D94" s="28"/>
      <c r="E94" s="28"/>
      <c r="F94" s="28"/>
      <c r="G94" s="28"/>
      <c r="H94" s="28"/>
      <c r="I94" s="28"/>
      <c r="J94" s="28"/>
      <c r="K94" s="26"/>
      <c r="L94" s="70"/>
    </row>
    <row r="96" spans="2:3" ht="15.75">
      <c r="B96" s="10" t="s">
        <v>62</v>
      </c>
      <c r="C96" s="2" t="s">
        <v>69</v>
      </c>
    </row>
    <row r="97" ht="15.75">
      <c r="C97" s="3" t="s">
        <v>131</v>
      </c>
    </row>
    <row r="98" ht="15.75">
      <c r="C98" s="3" t="s">
        <v>132</v>
      </c>
    </row>
    <row r="101" spans="2:3" ht="15.75">
      <c r="B101" s="10" t="s">
        <v>66</v>
      </c>
      <c r="C101" s="2" t="s">
        <v>91</v>
      </c>
    </row>
    <row r="102" spans="3:4" ht="15.75">
      <c r="C102" s="3" t="s">
        <v>6</v>
      </c>
      <c r="D102" s="3" t="s">
        <v>136</v>
      </c>
    </row>
    <row r="103" ht="15.75">
      <c r="D103" s="3" t="s">
        <v>137</v>
      </c>
    </row>
    <row r="104" ht="15.75">
      <c r="D104" s="3" t="s">
        <v>138</v>
      </c>
    </row>
    <row r="105" ht="15.75">
      <c r="D105" s="3" t="s">
        <v>201</v>
      </c>
    </row>
    <row r="106" ht="15.75">
      <c r="C106" s="71" t="s">
        <v>202</v>
      </c>
    </row>
    <row r="107" spans="3:4" ht="15.75">
      <c r="C107" s="3" t="s">
        <v>8</v>
      </c>
      <c r="D107" s="3" t="s">
        <v>205</v>
      </c>
    </row>
    <row r="108" spans="3:4" ht="15.75">
      <c r="C108" s="71"/>
      <c r="D108" s="3" t="s">
        <v>206</v>
      </c>
    </row>
    <row r="109" spans="3:4" ht="15.75">
      <c r="C109" s="71"/>
      <c r="D109" s="3" t="s">
        <v>207</v>
      </c>
    </row>
    <row r="110" spans="3:4" ht="15.75">
      <c r="C110" s="71"/>
      <c r="D110" s="3" t="s">
        <v>208</v>
      </c>
    </row>
    <row r="111" ht="15.75">
      <c r="C111" s="71"/>
    </row>
    <row r="113" spans="2:3" ht="15.75">
      <c r="B113" s="10" t="s">
        <v>68</v>
      </c>
      <c r="C113" s="2" t="s">
        <v>72</v>
      </c>
    </row>
    <row r="114" ht="15.75">
      <c r="C114" s="3" t="s">
        <v>120</v>
      </c>
    </row>
    <row r="115" spans="10:12" ht="14.25" customHeight="1">
      <c r="J115" s="61"/>
      <c r="K115" s="62" t="s">
        <v>78</v>
      </c>
      <c r="L115" s="62" t="s">
        <v>97</v>
      </c>
    </row>
    <row r="116" spans="10:12" ht="14.25" customHeight="1">
      <c r="J116" s="62" t="s">
        <v>7</v>
      </c>
      <c r="K116" s="62" t="s">
        <v>79</v>
      </c>
      <c r="L116" s="62" t="s">
        <v>80</v>
      </c>
    </row>
    <row r="117" spans="10:12" ht="14.25" customHeight="1">
      <c r="J117" s="59" t="s">
        <v>143</v>
      </c>
      <c r="K117" s="59" t="s">
        <v>143</v>
      </c>
      <c r="L117" s="59" t="s">
        <v>143</v>
      </c>
    </row>
    <row r="118" spans="10:12" ht="14.25" customHeight="1">
      <c r="J118" s="62" t="s">
        <v>4</v>
      </c>
      <c r="K118" s="62" t="s">
        <v>4</v>
      </c>
      <c r="L118" s="62" t="s">
        <v>4</v>
      </c>
    </row>
    <row r="119" spans="3:12" ht="15.75">
      <c r="C119" s="17" t="s">
        <v>73</v>
      </c>
      <c r="J119" s="77">
        <v>37936.521</v>
      </c>
      <c r="K119" s="77">
        <v>4882.892</v>
      </c>
      <c r="L119" s="78">
        <f>1092514.274-3597</f>
        <v>1088917.274</v>
      </c>
    </row>
    <row r="120" spans="3:12" ht="15.75">
      <c r="C120" s="17" t="s">
        <v>74</v>
      </c>
      <c r="J120" s="77">
        <v>3352.216</v>
      </c>
      <c r="K120" s="77">
        <v>351.725</v>
      </c>
      <c r="L120" s="77">
        <v>739.745</v>
      </c>
    </row>
    <row r="121" spans="3:12" ht="15.75">
      <c r="C121" s="17" t="s">
        <v>75</v>
      </c>
      <c r="J121" s="77">
        <v>2961.069</v>
      </c>
      <c r="K121" s="77">
        <v>-180.056</v>
      </c>
      <c r="L121" s="77">
        <f>18849.876</f>
        <v>18849.876</v>
      </c>
    </row>
    <row r="122" spans="3:12" ht="15.75">
      <c r="C122" s="17" t="s">
        <v>76</v>
      </c>
      <c r="J122" s="77">
        <v>18.213</v>
      </c>
      <c r="K122" s="77">
        <v>26088.131</v>
      </c>
      <c r="L122" s="77">
        <f>181404.479+15083.117</f>
        <v>196487.596</v>
      </c>
    </row>
    <row r="123" spans="3:12" ht="15.75">
      <c r="C123" s="17" t="s">
        <v>77</v>
      </c>
      <c r="J123" s="77">
        <v>0</v>
      </c>
      <c r="K123" s="77">
        <v>0</v>
      </c>
      <c r="L123" s="77">
        <v>120.803</v>
      </c>
    </row>
    <row r="124" spans="3:12" ht="15.75">
      <c r="C124" s="17" t="s">
        <v>90</v>
      </c>
      <c r="J124" s="77">
        <v>0</v>
      </c>
      <c r="K124" s="77">
        <v>0</v>
      </c>
      <c r="L124" s="77">
        <v>0</v>
      </c>
    </row>
    <row r="125" spans="3:12" ht="15.75">
      <c r="C125" s="17" t="s">
        <v>104</v>
      </c>
      <c r="J125" s="77">
        <v>6287.927</v>
      </c>
      <c r="K125" s="20">
        <f>206.701-139.394</f>
        <v>67.30699999999999</v>
      </c>
      <c r="L125" s="77">
        <f>24752.086-139.394</f>
        <v>24612.692</v>
      </c>
    </row>
    <row r="126" spans="10:12" ht="16.5" thickBot="1">
      <c r="J126" s="75">
        <f>SUM(J119:J125)</f>
        <v>50555.94600000001</v>
      </c>
      <c r="K126" s="79">
        <f>SUM(K119:K125)</f>
        <v>31209.999000000003</v>
      </c>
      <c r="L126" s="79">
        <f>SUM(L119:L125)</f>
        <v>1329727.986</v>
      </c>
    </row>
    <row r="127" spans="3:10" ht="16.5" thickTop="1">
      <c r="C127" s="3" t="s">
        <v>193</v>
      </c>
      <c r="J127" s="77">
        <v>-3352.216</v>
      </c>
    </row>
    <row r="128" ht="16.5" thickBot="1">
      <c r="J128" s="79">
        <f>SUM(J126:J127)</f>
        <v>47203.73000000001</v>
      </c>
    </row>
    <row r="129" ht="16.5" thickTop="1">
      <c r="B129" s="10"/>
    </row>
    <row r="130" ht="15.75">
      <c r="B130" s="10"/>
    </row>
    <row r="131" spans="2:3" ht="15.75">
      <c r="B131" s="10" t="s">
        <v>70</v>
      </c>
      <c r="C131" s="2" t="s">
        <v>195</v>
      </c>
    </row>
    <row r="132" spans="2:12" ht="15.75">
      <c r="B132" s="10"/>
      <c r="C132" s="18" t="s">
        <v>218</v>
      </c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3:12" ht="15.75">
      <c r="C133" s="18" t="s">
        <v>219</v>
      </c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3:12" ht="15.75">
      <c r="C134" s="18" t="s">
        <v>220</v>
      </c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2:12" ht="15.75">
      <c r="B135" s="13"/>
      <c r="C135" s="18" t="s">
        <v>221</v>
      </c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2:12" ht="15.75">
      <c r="B136" s="13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ht="15.75">
      <c r="B137" s="13"/>
    </row>
    <row r="138" spans="2:3" ht="15.75">
      <c r="B138" s="10" t="s">
        <v>71</v>
      </c>
      <c r="C138" s="2" t="s">
        <v>121</v>
      </c>
    </row>
    <row r="139" spans="3:12" ht="13.5" customHeight="1">
      <c r="C139" s="18" t="s">
        <v>222</v>
      </c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3:12" ht="15.75">
      <c r="C140" s="18" t="s">
        <v>223</v>
      </c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3:12" ht="15.75">
      <c r="C141" s="18" t="s">
        <v>224</v>
      </c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3:12" ht="15.75">
      <c r="C142" s="18" t="s">
        <v>225</v>
      </c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3:12" ht="15.75"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3:12" ht="15.75">
      <c r="C144" s="18" t="s">
        <v>212</v>
      </c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3:12" ht="15.75">
      <c r="C145" s="18" t="s">
        <v>226</v>
      </c>
      <c r="D145" s="18"/>
      <c r="E145" s="18"/>
      <c r="F145" s="18"/>
      <c r="G145" s="18"/>
      <c r="H145" s="18"/>
      <c r="I145" s="18"/>
      <c r="J145" s="18"/>
      <c r="K145" s="18"/>
      <c r="L145" s="18"/>
    </row>
    <row r="146" ht="15.75">
      <c r="C146" s="3" t="s">
        <v>227</v>
      </c>
    </row>
    <row r="147" ht="15.75">
      <c r="C147" s="3" t="s">
        <v>228</v>
      </c>
    </row>
    <row r="150" spans="2:3" ht="15.75">
      <c r="B150" s="10" t="s">
        <v>81</v>
      </c>
      <c r="C150" s="2" t="s">
        <v>196</v>
      </c>
    </row>
    <row r="151" ht="15.75">
      <c r="C151" s="3" t="s">
        <v>197</v>
      </c>
    </row>
    <row r="154" spans="2:3" ht="15.75">
      <c r="B154" s="10" t="s">
        <v>82</v>
      </c>
      <c r="C154" s="2" t="s">
        <v>116</v>
      </c>
    </row>
    <row r="155" ht="15.75">
      <c r="C155" s="3" t="s">
        <v>117</v>
      </c>
    </row>
    <row r="157" spans="9:12" ht="15.75">
      <c r="I157" s="16"/>
      <c r="J157" s="16"/>
      <c r="K157" s="16"/>
      <c r="L157" s="16"/>
    </row>
    <row r="158" spans="2:3" ht="15.75">
      <c r="B158" s="10" t="s">
        <v>83</v>
      </c>
      <c r="C158" s="2" t="s">
        <v>84</v>
      </c>
    </row>
    <row r="159" ht="15.75">
      <c r="C159" s="3" t="s">
        <v>198</v>
      </c>
    </row>
    <row r="160" ht="15.75">
      <c r="C160" s="3" t="s">
        <v>209</v>
      </c>
    </row>
    <row r="161" ht="15.75">
      <c r="C161" s="3" t="s">
        <v>199</v>
      </c>
    </row>
    <row r="164" spans="2:3" ht="15.75">
      <c r="B164" s="10" t="s">
        <v>85</v>
      </c>
      <c r="C164" s="2" t="s">
        <v>86</v>
      </c>
    </row>
    <row r="165" spans="2:3" ht="15.75">
      <c r="B165" s="10"/>
      <c r="C165" s="3" t="s">
        <v>200</v>
      </c>
    </row>
    <row r="166" ht="15.75">
      <c r="B166" s="10"/>
    </row>
    <row r="168" spans="2:3" ht="15.75">
      <c r="B168" s="10" t="s">
        <v>87</v>
      </c>
      <c r="C168" s="2" t="s">
        <v>88</v>
      </c>
    </row>
    <row r="169" ht="15.75">
      <c r="C169" s="3" t="s">
        <v>98</v>
      </c>
    </row>
    <row r="172" spans="2:3" ht="15.75">
      <c r="B172" s="10" t="s">
        <v>106</v>
      </c>
      <c r="C172" s="2" t="s">
        <v>105</v>
      </c>
    </row>
    <row r="173" ht="15.75">
      <c r="C173" s="3" t="s">
        <v>133</v>
      </c>
    </row>
    <row r="174" ht="15.75">
      <c r="C174" s="3" t="s">
        <v>134</v>
      </c>
    </row>
    <row r="175" ht="15.75">
      <c r="C175" s="3" t="s">
        <v>135</v>
      </c>
    </row>
    <row r="176" ht="15.75">
      <c r="C176" s="3" t="s">
        <v>139</v>
      </c>
    </row>
    <row r="180" ht="15.75">
      <c r="B180" s="3" t="s">
        <v>99</v>
      </c>
    </row>
    <row r="183" ht="15.75">
      <c r="B183" s="3" t="s">
        <v>100</v>
      </c>
    </row>
    <row r="184" ht="15.75">
      <c r="B184" s="3" t="s">
        <v>244</v>
      </c>
    </row>
    <row r="185" ht="15.75">
      <c r="B185" s="3" t="s">
        <v>101</v>
      </c>
    </row>
    <row r="187" ht="15.75">
      <c r="B187" s="3" t="s">
        <v>102</v>
      </c>
    </row>
    <row r="188" ht="15.75">
      <c r="B188" s="3" t="s">
        <v>103</v>
      </c>
    </row>
    <row r="189" ht="15.75">
      <c r="B189" s="30" t="s">
        <v>243</v>
      </c>
    </row>
  </sheetData>
  <printOptions/>
  <pageMargins left="0.5" right="0.5" top="1" bottom="1" header="0" footer="0.5"/>
  <pageSetup fitToHeight="0" horizontalDpi="300" verticalDpi="300" orientation="portrait" paperSize="9" scale="90" r:id="rId1"/>
  <rowBreaks count="4" manualBreakCount="4">
    <brk id="47" min="1" max="11" man="1"/>
    <brk id="80" min="1" max="11" man="1"/>
    <brk id="112" min="1" max="11" man="1"/>
    <brk id="15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Tropicana Golf &amp; Country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Tropicana Golf &amp; Country Club</dc:creator>
  <cp:keywords/>
  <dc:description/>
  <cp:lastModifiedBy>SEMAJU MANAGEMENT</cp:lastModifiedBy>
  <cp:lastPrinted>2001-05-30T10:52:38Z</cp:lastPrinted>
  <dcterms:created xsi:type="dcterms:W3CDTF">1999-11-16T09:13:51Z</dcterms:created>
  <dcterms:modified xsi:type="dcterms:W3CDTF">2001-05-30T10:17:42Z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